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График ППР" sheetId="1" state="visible" r:id="rId3"/>
    <sheet name="Нормативы" sheetId="2" state="visible" r:id="rId4"/>
    <sheet name="Как заполнять" sheetId="3" state="visible" r:id="rId5"/>
  </sheets>
  <definedNames>
    <definedName function="false" hidden="false" localSheetId="0" name="_xlnm.Print_Area" vbProcedure="false">'График ППР'!$A$1:$AB$63</definedName>
    <definedName function="false" hidden="false" localSheetId="0" name="_xlnm.Print_Titles" vbProcedure="false">'График ППР'!$5:$6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3" authorId="0">
      <text>
        <r>
          <rPr>
            <sz val="10"/>
            <rFont val="Arial"/>
            <family val="2"/>
          </rPr>
          <t xml:space="preserve">Год, на который строится график. От него считаются все месяцы.</t>
        </r>
      </text>
    </comment>
  </commentList>
</comments>
</file>

<file path=xl/sharedStrings.xml><?xml version="1.0" encoding="utf-8"?>
<sst xmlns="http://schemas.openxmlformats.org/spreadsheetml/2006/main" count="114" uniqueCount="111">
  <si>
    <t xml:space="preserve">Организация:</t>
  </si>
  <si>
    <t xml:space="preserve">УТВЕРЖДАЮ</t>
  </si>
  <si>
    <t xml:space="preserve">Подразделение:</t>
  </si>
  <si>
    <t xml:space="preserve">Главный инженер ______________ /_______________/</t>
  </si>
  <si>
    <t xml:space="preserve">Планируемый год:</t>
  </si>
  <si>
    <t xml:space="preserve">«____» ______________ 20___ г.</t>
  </si>
  <si>
    <t xml:space="preserve">№ п/п</t>
  </si>
  <si>
    <t xml:space="preserve">Наименование оборудования</t>
  </si>
  <si>
    <t xml:space="preserve">Модель</t>
  </si>
  <si>
    <t xml:space="preserve">Инв. №</t>
  </si>
  <si>
    <t xml:space="preserve">Категория ремонтосложности Rм</t>
  </si>
  <si>
    <t xml:space="preserve">Сменность (1/2/3)</t>
  </si>
  <si>
    <t xml:space="preserve">Дата последнего капитального ремонта</t>
  </si>
  <si>
    <t xml:space="preserve">Периодичность К, мес</t>
  </si>
  <si>
    <t xml:space="preserve">Дата последнего текущего ремонта</t>
  </si>
  <si>
    <t xml:space="preserve">Периодичность Т, мес</t>
  </si>
  <si>
    <t xml:space="preserve">Месяцы планируемого года (К — капитальный, Т — текущий ремонт; считаются формулами)</t>
  </si>
  <si>
    <t xml:space="preserve">К в году</t>
  </si>
  <si>
    <t xml:space="preserve">Т в году</t>
  </si>
  <si>
    <t xml:space="preserve">Трудоёмкость, чел.-ч</t>
  </si>
  <si>
    <t xml:space="preserve">Простой в ремонте, сут</t>
  </si>
  <si>
    <t xml:space="preserve">Исполнитель</t>
  </si>
  <si>
    <t xml:space="preserve">Примечание</t>
  </si>
  <si>
    <t xml:space="preserve">Станок токарно-винторезный</t>
  </si>
  <si>
    <t xml:space="preserve">16К20</t>
  </si>
  <si>
    <t xml:space="preserve">1043</t>
  </si>
  <si>
    <t xml:space="preserve">РМЦ</t>
  </si>
  <si>
    <t xml:space="preserve">Пример. Rм по Типовой системе 1988</t>
  </si>
  <si>
    <t xml:space="preserve">Насос центробежный сетевой</t>
  </si>
  <si>
    <t xml:space="preserve">К 45/30</t>
  </si>
  <si>
    <t xml:space="preserve">2117</t>
  </si>
  <si>
    <t xml:space="preserve">Энергоцех</t>
  </si>
  <si>
    <t xml:space="preserve">Пример. Ящура, разд. 16</t>
  </si>
  <si>
    <t xml:space="preserve">Электродвигатель компрессора</t>
  </si>
  <si>
    <t xml:space="preserve">АИР180М4</t>
  </si>
  <si>
    <t xml:space="preserve">3308</t>
  </si>
  <si>
    <t xml:space="preserve">Электроцех</t>
  </si>
  <si>
    <t xml:space="preserve">Пример. Ящура, разд. 5</t>
  </si>
  <si>
    <t xml:space="preserve">Итого капитальных ремонтов в месяце</t>
  </si>
  <si>
    <t xml:space="preserve">Итого текущих ремонтов в месяце</t>
  </si>
  <si>
    <t xml:space="preserve">Трудоёмкость в месяце, чел.-ч (для балансировки нагрузки ремонтной службы)</t>
  </si>
  <si>
    <t xml:space="preserve">ИТОГО за год</t>
  </si>
  <si>
    <t xml:space="preserve">Главный механик ______________ /_______________/</t>
  </si>
  <si>
    <t xml:space="preserve">Начальник ремонтной службы ______________ /_______________/</t>
  </si>
  <si>
    <t xml:space="preserve">Заполняются только жёлтые ячейки. Месяцы, число ремонтов, трудоёмкость и простой считаются автоматически: от даты последнего ремонта отсчитывается периодичность в месяцах; если капитальный и текущий ремонт приходятся на один месяц, ставится К. Нормативы — на листе «Нормативы». Бланк носит справочный характер, унифицированной формы графика ППР не установлено; график утверждает технический руководитель предприятия. inner.su</t>
  </si>
  <si>
    <t xml:space="preserve">Нормативы для расчёта графика (можно править — формулы листа «График ППР» ссылаются сюда)</t>
  </si>
  <si>
    <t xml:space="preserve">Параметр</t>
  </si>
  <si>
    <t xml:space="preserve">Значение</t>
  </si>
  <si>
    <t xml:space="preserve">Ед. изм.</t>
  </si>
  <si>
    <t xml:space="preserve">Источник / примечание</t>
  </si>
  <si>
    <t xml:space="preserve">Трудоёмкость капитального ремонта на 1 единицу ремонтосложности (Rм)</t>
  </si>
  <si>
    <t xml:space="preserve">нормо-ч</t>
  </si>
  <si>
    <t xml:space="preserve">Типовая система ТОиР металло- и деревообрабатывающего оборудования, ЭНИМС, 1988 (23 слесарных + 10 станочных + 2 прочих)</t>
  </si>
  <si>
    <t xml:space="preserve">Трудоёмкость текущего ремонта на 1 единицу ремонтосложности (Rм)</t>
  </si>
  <si>
    <t xml:space="preserve">Ориентир по справочным данным на базе Типовой системы 1988; уточните по Положению о ППР предприятия</t>
  </si>
  <si>
    <t xml:space="preserve">Простой в капитальном ремонте на 1 единицу Rм при 1-сменной работе</t>
  </si>
  <si>
    <t xml:space="preserve">сут</t>
  </si>
  <si>
    <t xml:space="preserve">Типовая система 1988, нормы простоя (1 смена)</t>
  </si>
  <si>
    <t xml:space="preserve">Простой в текущем ремонте на 1 единицу Rм при 1-сменной работе</t>
  </si>
  <si>
    <t xml:space="preserve">Ориентир; в Типовой системе 1988 нормы даны по видам оборудования — уточните по своему Положению</t>
  </si>
  <si>
    <t xml:space="preserve">Коэффициент простоя при 2-сменной работе</t>
  </si>
  <si>
    <t xml:space="preserve">—</t>
  </si>
  <si>
    <t xml:space="preserve">Типовая система 1988 (капитальный ремонт: 1,0 → 0,54)</t>
  </si>
  <si>
    <t xml:space="preserve">Коэффициент простоя при 3-сменной работе</t>
  </si>
  <si>
    <t xml:space="preserve">Типовая система 1988 (капитальный ремонт: 1,0 → 0,41)</t>
  </si>
  <si>
    <t xml:space="preserve">Справочные периодичности (ориентиры для колонок «Периодичность К/Т, мес»)</t>
  </si>
  <si>
    <t xml:space="preserve">Оборудование</t>
  </si>
  <si>
    <t xml:space="preserve">Ремонтный цикл</t>
  </si>
  <si>
    <t xml:space="preserve">Межремонтный период</t>
  </si>
  <si>
    <t xml:space="preserve">Источник</t>
  </si>
  <si>
    <t xml:space="preserve">Металлорежущие станки нормальной точности массой до 10 т</t>
  </si>
  <si>
    <t xml:space="preserve">К–О–Т–О–Т–О–С–О–Т–О–Т–О–К; 16 800 ч оперативного времени × коэффициенты (тип производства 1,0/1,3/1,5; материал 1,0/0,75/0,8; условия 1,1/0,7; масса 1,0/1,35/1,7; возраст 1,0/0,8–1,0)</t>
  </si>
  <si>
    <t xml:space="preserve">Tмр = T / (число средних + число текущих + 1); при 2 сменах и серийном производстве К ≈ 6–8 лет, Т ≈ 8–10 мес</t>
  </si>
  <si>
    <t xml:space="preserve">Типовая система ТОиР, ЭНИМС, 1988 (в ЕСППР 1967 базовый цикл 24 000 станко-ч)</t>
  </si>
  <si>
    <t xml:space="preserve">Насосы центробежные, горячая вода</t>
  </si>
  <si>
    <t xml:space="preserve">К через 25 920 ч</t>
  </si>
  <si>
    <t xml:space="preserve">Т через 2 160 ч (при 3 сменах ≈ 3 мес)</t>
  </si>
  <si>
    <t xml:space="preserve">Ящура А.И. Система ТОиР энергетического оборудования, 2006, разд. 16 (ориентир)</t>
  </si>
  <si>
    <t xml:space="preserve">Насосы центробежные, кислоты и химически активные среды</t>
  </si>
  <si>
    <t xml:space="preserve">К через 8 640 ч</t>
  </si>
  <si>
    <t xml:space="preserve">Т через 1 440 ч</t>
  </si>
  <si>
    <t xml:space="preserve">Ящура, 2006, разд. 16 (ориентир)</t>
  </si>
  <si>
    <t xml:space="preserve">Вентиляторы</t>
  </si>
  <si>
    <t xml:space="preserve">К через 34 560 ч</t>
  </si>
  <si>
    <t xml:space="preserve">Т через 8 640 ч</t>
  </si>
  <si>
    <t xml:space="preserve">Ящура, 2006, разд. 17 (ориентир)</t>
  </si>
  <si>
    <t xml:space="preserve">Электродвигатели асинхронные до 100 кВт</t>
  </si>
  <si>
    <t xml:space="preserve">К через 103 680 ч (≈ 12 лет при 8 640 ч/год)</t>
  </si>
  <si>
    <t xml:space="preserve">Т — по Положению предприятия (часто 6 мес)</t>
  </si>
  <si>
    <t xml:space="preserve">Ящура, 2006, разд. 5 (ориентир); ПТЭЭП (приказ Минэнерго № 811) — периодичность устанавливает потребитель</t>
  </si>
  <si>
    <t xml:space="preserve">Грузоподъёмные краны</t>
  </si>
  <si>
    <t xml:space="preserve">Ремонты — по руководству по эксплуатации</t>
  </si>
  <si>
    <t xml:space="preserve">ЧТО не реже 1 раза в 12 мес, ПТО не реже 1 раза в 3 года</t>
  </si>
  <si>
    <t xml:space="preserve">ФНП, приказ Ростехнадзора от 26.11.2020 № 461, п. 165</t>
  </si>
  <si>
    <t xml:space="preserve">Станки с ЧПУ, импортное оборудование</t>
  </si>
  <si>
    <t xml:space="preserve">По регламенту изготовителя (моточасы)</t>
  </si>
  <si>
    <t xml:space="preserve">По регламенту изготовителя</t>
  </si>
  <si>
    <t xml:space="preserve">Советские нормативы 1967/1988 на такое оборудование не распространяются</t>
  </si>
  <si>
    <t xml:space="preserve">Перевод часов в месяцы: месяцы = часы / (годовой фонд × загрузка) × 12. Годовой фонд: 1 смена ≈ 1 970 ч, 2 смены ≈ 3 940 ч, 3 смены (непрерывно) 8 640 ч (Ящура, п. 4.2.6). Результаты носят справочный характер, окончательный график утверждает технический руководитель предприятия. Источник бланка: inner.su</t>
  </si>
  <si>
    <t xml:space="preserve">Как пользоваться бланком «Годовой график ППР»</t>
  </si>
  <si>
    <t xml:space="preserve">1. На листе «График ППР» заполните только жёлтые ячейки: организацию, подразделение, планируемый год и строки оборудования.</t>
  </si>
  <si>
    <t xml:space="preserve">2. По каждой единице укажите категорию ремонтосложности Rм (из паспорта станка или по формулам Типовой системы 1988), сменность, дату последнего капитального и последнего текущего ремонта и периодичность каждого в месяцах.</t>
  </si>
  <si>
    <t xml:space="preserve">3. Периодичность в месяцах берите из своего Положения о ППР; ориентиры и правило перевода часов наработки в месяцы — на листе «Нормативы».</t>
  </si>
  <si>
    <t xml:space="preserve">4. Месяцы считаются сами: от даты последнего ремонта отсчитывается периодичность; в месяц, кратный периодичности, ставится К или Т. Если совпали — К (капитальный включает объём текущего).</t>
  </si>
  <si>
    <t xml:space="preserve">5. Столбцы «К в году», «Т в году», «Трудоёмкость» и «Простой» — формулы по нормам листа «Нормативы»: трудоёмкость = Rм × (число К × норма К + число Т × норма Т); простой — то же с коэффициентом сменности.</t>
  </si>
  <si>
    <t xml:space="preserve">6. Строки «Итого в месяце» показывают, сколько ремонтов и человеко-часов приходится на каждый месяц — по ним выравнивают нагрузку ремонтной службы, сдвигая даты.</t>
  </si>
  <si>
    <t xml:space="preserve">7. Для оборудования без категории ремонтосложности (ЧПУ, импорт, насосы по регламенту изготовителя) оставьте Rм пустым — месяцы посчитаются, трудоёмкость впишите вручную в примечание.</t>
  </si>
  <si>
    <t xml:space="preserve">8. Первые три строки — примеры заполнения; удалите их или замените своими данными.</t>
  </si>
  <si>
    <t xml:space="preserve">Синий текст — ввод, чёрный — формулы. Не вводите значения в чёрные ячейки, иначе расчёт остановится.</t>
  </si>
  <si>
    <t xml:space="preserve">Нормативная база: ГОСТ 18322-2016 (термины ТОиР), Типовая система ТОиР металло- и деревообрабатывающего оборудования (ЭНИМС, 1988), справочник Ящуры (2006), ПТЭЭП (приказ Минэнерго № 811), ФНП по подъёмным сооружениям (приказ Ростехнадзора № 461).</t>
  </si>
  <si>
    <t xml:space="preserve">Бланк подготовлен inner.su. Унифицированной обязательной формы графика ППР законодательством не установлено; результаты расчёта носят справочный характер.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</si>
</sst>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-419]mmm"/>
    <numFmt numFmtId="166" formatCode="General"/>
    <numFmt numFmtId="167" formatCode="dd\.mm\.yyyy"/>
    <numFmt numFmtId="168" formatCode="0"/>
    <numFmt numFmtId="169" formatCode="0.0"/>
    <numFmt numFmtId="170" formatCode="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imes New Roman"/>
      <family val="0"/>
      <charset val="1"/>
    </font>
    <font>
      <sz val="10"/>
      <color rgb="FF0000FF"/>
      <name val="Times New Roman"/>
      <family val="0"/>
      <charset val="1"/>
    </font>
    <font>
      <sz val="10"/>
      <name val="Times New Roman"/>
      <family val="0"/>
      <charset val="1"/>
    </font>
    <font>
      <b val="true"/>
      <sz val="11"/>
      <color rgb="FF0000FF"/>
      <name val="Times New Roman"/>
      <family val="0"/>
      <charset val="1"/>
    </font>
    <font>
      <b val="true"/>
      <sz val="14"/>
      <name val="Times New Roman"/>
      <family val="0"/>
      <charset val="1"/>
    </font>
    <font>
      <sz val="10"/>
      <color rgb="FF000000"/>
      <name val="Times New Roman"/>
      <family val="0"/>
      <charset val="1"/>
    </font>
    <font>
      <i val="true"/>
      <sz val="9"/>
      <name val="Times New Roman"/>
      <family val="0"/>
      <charset val="1"/>
    </font>
    <font>
      <sz val="10"/>
      <name val="Arial"/>
      <family val="2"/>
    </font>
    <font>
      <b val="true"/>
      <sz val="12"/>
      <name val="Times New Roman"/>
      <family val="0"/>
      <charset val="1"/>
    </font>
    <font>
      <i val="true"/>
      <sz val="10"/>
      <name val="Times New Roman"/>
      <family val="0"/>
      <charset val="1"/>
    </font>
    <font>
      <sz val="11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EDEDED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4C7C3"/>
        </patternFill>
      </fill>
    </dxf>
    <dxf>
      <fill>
        <patternFill>
          <bgColor rgb="FFFFF2CC"/>
        </patternFill>
      </fill>
    </dxf>
  </dxfs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4C7C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B6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3" min="3" style="0" width="11"/>
    <col collapsed="false" customWidth="true" hidden="false" outlineLevel="0" max="4" min="4" style="0" width="9"/>
    <col collapsed="false" customWidth="true" hidden="false" outlineLevel="0" max="5" min="5" style="0" width="10"/>
    <col collapsed="false" customWidth="true" hidden="false" outlineLevel="0" max="6" min="6" style="0" width="8"/>
    <col collapsed="false" customWidth="true" hidden="false" outlineLevel="0" max="7" min="7" style="0" width="12"/>
    <col collapsed="false" customWidth="true" hidden="false" outlineLevel="0" max="8" min="8" style="0" width="9"/>
    <col collapsed="false" customWidth="true" hidden="false" outlineLevel="0" max="9" min="9" style="0" width="12"/>
    <col collapsed="false" customWidth="true" hidden="false" outlineLevel="0" max="10" min="10" style="0" width="9"/>
    <col collapsed="false" customWidth="true" hidden="false" outlineLevel="0" max="22" min="11" style="0" width="5.2"/>
    <col collapsed="false" customWidth="true" hidden="false" outlineLevel="0" max="24" min="23" style="0" width="6"/>
    <col collapsed="false" customWidth="true" hidden="false" outlineLevel="0" max="25" min="25" style="0" width="11"/>
    <col collapsed="false" customWidth="true" hidden="false" outlineLevel="0" max="26" min="26" style="0" width="10"/>
    <col collapsed="false" customWidth="true" hidden="false" outlineLevel="0" max="27" min="27" style="0" width="14"/>
    <col collapsed="false" customWidth="true" hidden="false" outlineLevel="0" max="28" min="28" style="0" width="16"/>
  </cols>
  <sheetData>
    <row r="1" customFormat="false" ht="15" hidden="false" customHeight="false" outlineLevel="0" collapsed="false">
      <c r="A1" s="1" t="s">
        <v>0</v>
      </c>
      <c r="B1" s="1"/>
      <c r="C1" s="2"/>
      <c r="D1" s="2"/>
      <c r="E1" s="2"/>
      <c r="F1" s="2"/>
      <c r="T1" s="1" t="s">
        <v>1</v>
      </c>
      <c r="U1" s="1"/>
      <c r="V1" s="1"/>
      <c r="W1" s="1"/>
      <c r="X1" s="1"/>
      <c r="Y1" s="1"/>
      <c r="Z1" s="1"/>
      <c r="AA1" s="1"/>
      <c r="AB1" s="1"/>
    </row>
    <row r="2" customFormat="false" ht="15" hidden="false" customHeight="false" outlineLevel="0" collapsed="false">
      <c r="A2" s="1" t="s">
        <v>2</v>
      </c>
      <c r="B2" s="1"/>
      <c r="C2" s="2"/>
      <c r="D2" s="2"/>
      <c r="E2" s="2"/>
      <c r="F2" s="2"/>
      <c r="T2" s="3" t="s">
        <v>3</v>
      </c>
      <c r="U2" s="3"/>
      <c r="V2" s="3"/>
      <c r="W2" s="3"/>
      <c r="X2" s="3"/>
      <c r="Y2" s="3"/>
      <c r="Z2" s="3"/>
      <c r="AA2" s="3"/>
      <c r="AB2" s="3"/>
    </row>
    <row r="3" customFormat="false" ht="15" hidden="false" customHeight="false" outlineLevel="0" collapsed="false">
      <c r="A3" s="1" t="s">
        <v>4</v>
      </c>
      <c r="B3" s="1"/>
      <c r="C3" s="4" t="n">
        <v>2027</v>
      </c>
      <c r="T3" s="3" t="s">
        <v>5</v>
      </c>
      <c r="U3" s="3"/>
      <c r="V3" s="3"/>
      <c r="W3" s="3"/>
      <c r="X3" s="3"/>
      <c r="Y3" s="3"/>
      <c r="Z3" s="3"/>
      <c r="AA3" s="3"/>
      <c r="AB3" s="3"/>
    </row>
    <row r="4" customFormat="false" ht="25.5" hidden="false" customHeight="true" outlineLevel="0" collapsed="false">
      <c r="A4" s="5" t="str">
        <f aca="false">CONCATENATE("ГОДОВОЙ ГРАФИК планово-предупредительного ремонта оборудования на ",$C$3,"  год")</f>
        <v>ГОДОВОЙ ГРАФИК планово-предупредительного ремонта оборудования на 2027  год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customFormat="false" ht="18" hidden="false" customHeight="true" outlineLevel="0" collapsed="false">
      <c r="A5" s="6" t="s">
        <v>6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6" t="s">
        <v>16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 t="s">
        <v>17</v>
      </c>
      <c r="X5" s="6" t="s">
        <v>18</v>
      </c>
      <c r="Y5" s="6" t="s">
        <v>19</v>
      </c>
      <c r="Z5" s="6" t="s">
        <v>20</v>
      </c>
      <c r="AA5" s="6" t="s">
        <v>21</v>
      </c>
      <c r="AB5" s="6" t="s">
        <v>22</v>
      </c>
    </row>
    <row r="6" customFormat="false" ht="66" hidden="false" customHeight="true" outlineLevel="0" collapsed="false">
      <c r="A6" s="6"/>
      <c r="B6" s="6"/>
      <c r="C6" s="6"/>
      <c r="D6" s="6"/>
      <c r="E6" s="6"/>
      <c r="F6" s="6"/>
      <c r="G6" s="6"/>
      <c r="H6" s="6"/>
      <c r="I6" s="6"/>
      <c r="J6" s="6"/>
      <c r="K6" s="7" t="n">
        <f aca="false">DATE($C$3,1,1)</f>
        <v>46388</v>
      </c>
      <c r="L6" s="7" t="n">
        <f aca="false">DATE($C$3,2,1)</f>
        <v>46419</v>
      </c>
      <c r="M6" s="7" t="n">
        <f aca="false">DATE($C$3,3,1)</f>
        <v>46447</v>
      </c>
      <c r="N6" s="7" t="n">
        <f aca="false">DATE($C$3,4,1)</f>
        <v>46478</v>
      </c>
      <c r="O6" s="7" t="n">
        <f aca="false">DATE($C$3,5,1)</f>
        <v>46508</v>
      </c>
      <c r="P6" s="7" t="n">
        <f aca="false">DATE($C$3,6,1)</f>
        <v>46539</v>
      </c>
      <c r="Q6" s="7" t="n">
        <f aca="false">DATE($C$3,7,1)</f>
        <v>46569</v>
      </c>
      <c r="R6" s="7" t="n">
        <f aca="false">DATE($C$3,8,1)</f>
        <v>46600</v>
      </c>
      <c r="S6" s="7" t="n">
        <f aca="false">DATE($C$3,9,1)</f>
        <v>46631</v>
      </c>
      <c r="T6" s="7" t="n">
        <f aca="false">DATE($C$3,10,1)</f>
        <v>46661</v>
      </c>
      <c r="U6" s="7" t="n">
        <f aca="false">DATE($C$3,11,1)</f>
        <v>46692</v>
      </c>
      <c r="V6" s="7" t="n">
        <f aca="false">DATE($C$3,12,1)</f>
        <v>46722</v>
      </c>
      <c r="W6" s="6"/>
      <c r="X6" s="6"/>
      <c r="Y6" s="6"/>
      <c r="Z6" s="6"/>
      <c r="AA6" s="6"/>
      <c r="AB6" s="6"/>
    </row>
    <row r="7" customFormat="false" ht="15" hidden="false" customHeight="true" outlineLevel="0" collapsed="false">
      <c r="A7" s="8" t="n">
        <f aca="false">IF(B7="","",ROW()-6)</f>
        <v>1</v>
      </c>
      <c r="B7" s="9" t="s">
        <v>23</v>
      </c>
      <c r="C7" s="10" t="s">
        <v>24</v>
      </c>
      <c r="D7" s="10" t="s">
        <v>25</v>
      </c>
      <c r="E7" s="10" t="n">
        <v>12.5</v>
      </c>
      <c r="F7" s="10" t="n">
        <v>2</v>
      </c>
      <c r="G7" s="11" t="n">
        <v>44270</v>
      </c>
      <c r="H7" s="10" t="n">
        <v>72</v>
      </c>
      <c r="I7" s="11" t="n">
        <v>46183</v>
      </c>
      <c r="J7" s="10" t="n">
        <v>8</v>
      </c>
      <c r="K7" s="12" t="str">
        <f aca="false">IF(IFERROR(IF(AND((YEAR(K$6)-YEAR($G7))*12+MONTH(K$6)-MONTH($G7)&gt;0,MOD((YEAR(K$6)-YEAR($G7))*12+MONTH(K$6)-MONTH($G7),$H7)=0),1,0),0)=1,"К",IF(IFERROR(IF(AND((YEAR(K$6)-YEAR($I7))*12+MONTH(K$6)-MONTH($I7)&gt;0,MOD((YEAR(K$6)-YEAR($I7))*12+MONTH(K$6)-MONTH($I7),$J7)=0),1,0),0)=1,"Т",""))</f>
        <v/>
      </c>
      <c r="L7" s="12" t="str">
        <f aca="false">IF(IFERROR(IF(AND((YEAR(L$6)-YEAR($G7))*12+MONTH(L$6)-MONTH($G7)&gt;0,MOD((YEAR(L$6)-YEAR($G7))*12+MONTH(L$6)-MONTH($G7),$H7)=0),1,0),0)=1,"К",IF(IFERROR(IF(AND((YEAR(L$6)-YEAR($I7))*12+MONTH(L$6)-MONTH($I7)&gt;0,MOD((YEAR(L$6)-YEAR($I7))*12+MONTH(L$6)-MONTH($I7),$J7)=0),1,0),0)=1,"Т",""))</f>
        <v>Т</v>
      </c>
      <c r="M7" s="12" t="str">
        <f aca="false">IF(IFERROR(IF(AND((YEAR(M$6)-YEAR($G7))*12+MONTH(M$6)-MONTH($G7)&gt;0,MOD((YEAR(M$6)-YEAR($G7))*12+MONTH(M$6)-MONTH($G7),$H7)=0),1,0),0)=1,"К",IF(IFERROR(IF(AND((YEAR(M$6)-YEAR($I7))*12+MONTH(M$6)-MONTH($I7)&gt;0,MOD((YEAR(M$6)-YEAR($I7))*12+MONTH(M$6)-MONTH($I7),$J7)=0),1,0),0)=1,"Т",""))</f>
        <v>К</v>
      </c>
      <c r="N7" s="12" t="str">
        <f aca="false">IF(IFERROR(IF(AND((YEAR(N$6)-YEAR($G7))*12+MONTH(N$6)-MONTH($G7)&gt;0,MOD((YEAR(N$6)-YEAR($G7))*12+MONTH(N$6)-MONTH($G7),$H7)=0),1,0),0)=1,"К",IF(IFERROR(IF(AND((YEAR(N$6)-YEAR($I7))*12+MONTH(N$6)-MONTH($I7)&gt;0,MOD((YEAR(N$6)-YEAR($I7))*12+MONTH(N$6)-MONTH($I7),$J7)=0),1,0),0)=1,"Т",""))</f>
        <v/>
      </c>
      <c r="O7" s="12" t="str">
        <f aca="false">IF(IFERROR(IF(AND((YEAR(O$6)-YEAR($G7))*12+MONTH(O$6)-MONTH($G7)&gt;0,MOD((YEAR(O$6)-YEAR($G7))*12+MONTH(O$6)-MONTH($G7),$H7)=0),1,0),0)=1,"К",IF(IFERROR(IF(AND((YEAR(O$6)-YEAR($I7))*12+MONTH(O$6)-MONTH($I7)&gt;0,MOD((YEAR(O$6)-YEAR($I7))*12+MONTH(O$6)-MONTH($I7),$J7)=0),1,0),0)=1,"Т",""))</f>
        <v/>
      </c>
      <c r="P7" s="12" t="str">
        <f aca="false">IF(IFERROR(IF(AND((YEAR(P$6)-YEAR($G7))*12+MONTH(P$6)-MONTH($G7)&gt;0,MOD((YEAR(P$6)-YEAR($G7))*12+MONTH(P$6)-MONTH($G7),$H7)=0),1,0),0)=1,"К",IF(IFERROR(IF(AND((YEAR(P$6)-YEAR($I7))*12+MONTH(P$6)-MONTH($I7)&gt;0,MOD((YEAR(P$6)-YEAR($I7))*12+MONTH(P$6)-MONTH($I7),$J7)=0),1,0),0)=1,"Т",""))</f>
        <v/>
      </c>
      <c r="Q7" s="12" t="str">
        <f aca="false">IF(IFERROR(IF(AND((YEAR(Q$6)-YEAR($G7))*12+MONTH(Q$6)-MONTH($G7)&gt;0,MOD((YEAR(Q$6)-YEAR($G7))*12+MONTH(Q$6)-MONTH($G7),$H7)=0),1,0),0)=1,"К",IF(IFERROR(IF(AND((YEAR(Q$6)-YEAR($I7))*12+MONTH(Q$6)-MONTH($I7)&gt;0,MOD((YEAR(Q$6)-YEAR($I7))*12+MONTH(Q$6)-MONTH($I7),$J7)=0),1,0),0)=1,"Т",""))</f>
        <v/>
      </c>
      <c r="R7" s="12" t="str">
        <f aca="false">IF(IFERROR(IF(AND((YEAR(R$6)-YEAR($G7))*12+MONTH(R$6)-MONTH($G7)&gt;0,MOD((YEAR(R$6)-YEAR($G7))*12+MONTH(R$6)-MONTH($G7),$H7)=0),1,0),0)=1,"К",IF(IFERROR(IF(AND((YEAR(R$6)-YEAR($I7))*12+MONTH(R$6)-MONTH($I7)&gt;0,MOD((YEAR(R$6)-YEAR($I7))*12+MONTH(R$6)-MONTH($I7),$J7)=0),1,0),0)=1,"Т",""))</f>
        <v/>
      </c>
      <c r="S7" s="12" t="str">
        <f aca="false">IF(IFERROR(IF(AND((YEAR(S$6)-YEAR($G7))*12+MONTH(S$6)-MONTH($G7)&gt;0,MOD((YEAR(S$6)-YEAR($G7))*12+MONTH(S$6)-MONTH($G7),$H7)=0),1,0),0)=1,"К",IF(IFERROR(IF(AND((YEAR(S$6)-YEAR($I7))*12+MONTH(S$6)-MONTH($I7)&gt;0,MOD((YEAR(S$6)-YEAR($I7))*12+MONTH(S$6)-MONTH($I7),$J7)=0),1,0),0)=1,"Т",""))</f>
        <v/>
      </c>
      <c r="T7" s="12" t="str">
        <f aca="false">IF(IFERROR(IF(AND((YEAR(T$6)-YEAR($G7))*12+MONTH(T$6)-MONTH($G7)&gt;0,MOD((YEAR(T$6)-YEAR($G7))*12+MONTH(T$6)-MONTH($G7),$H7)=0),1,0),0)=1,"К",IF(IFERROR(IF(AND((YEAR(T$6)-YEAR($I7))*12+MONTH(T$6)-MONTH($I7)&gt;0,MOD((YEAR(T$6)-YEAR($I7))*12+MONTH(T$6)-MONTH($I7),$J7)=0),1,0),0)=1,"Т",""))</f>
        <v>Т</v>
      </c>
      <c r="U7" s="12" t="str">
        <f aca="false">IF(IFERROR(IF(AND((YEAR(U$6)-YEAR($G7))*12+MONTH(U$6)-MONTH($G7)&gt;0,MOD((YEAR(U$6)-YEAR($G7))*12+MONTH(U$6)-MONTH($G7),$H7)=0),1,0),0)=1,"К",IF(IFERROR(IF(AND((YEAR(U$6)-YEAR($I7))*12+MONTH(U$6)-MONTH($I7)&gt;0,MOD((YEAR(U$6)-YEAR($I7))*12+MONTH(U$6)-MONTH($I7),$J7)=0),1,0),0)=1,"Т",""))</f>
        <v/>
      </c>
      <c r="V7" s="12" t="str">
        <f aca="false">IF(IFERROR(IF(AND((YEAR(V$6)-YEAR($G7))*12+MONTH(V$6)-MONTH($G7)&gt;0,MOD((YEAR(V$6)-YEAR($G7))*12+MONTH(V$6)-MONTH($G7),$H7)=0),1,0),0)=1,"К",IF(IFERROR(IF(AND((YEAR(V$6)-YEAR($I7))*12+MONTH(V$6)-MONTH($I7)&gt;0,MOD((YEAR(V$6)-YEAR($I7))*12+MONTH(V$6)-MONTH($I7),$J7)=0),1,0),0)=1,"Т",""))</f>
        <v/>
      </c>
      <c r="W7" s="8" t="n">
        <f aca="false">IF(B7="","",COUNTIF(K7:V7,"К"))</f>
        <v>1</v>
      </c>
      <c r="X7" s="8" t="n">
        <f aca="false">IF(B7="","",COUNTIF(K7:V7,"Т"))</f>
        <v>2</v>
      </c>
      <c r="Y7" s="8" t="n">
        <f aca="false">IF(OR(B7="",E7=""),"",ROUND(E7*(W7*Нормативы!$B$4+X7*Нормативы!$B$5),1))</f>
        <v>590</v>
      </c>
      <c r="Z7" s="8" t="n">
        <f aca="false">IF(OR(B7="",E7=""),"",ROUND(E7*(W7*Нормативы!$B$6+X7*Нормативы!$B$7)*IF(F7=2,Нормативы!$B$8,IF(F7=3,Нормативы!$B$9,1)),2))</f>
        <v>10.13</v>
      </c>
      <c r="AA7" s="9" t="s">
        <v>26</v>
      </c>
      <c r="AB7" s="9" t="s">
        <v>27</v>
      </c>
    </row>
    <row r="8" customFormat="false" ht="15" hidden="false" customHeight="true" outlineLevel="0" collapsed="false">
      <c r="A8" s="8" t="n">
        <f aca="false">IF(B8="","",ROW()-6)</f>
        <v>2</v>
      </c>
      <c r="B8" s="9" t="s">
        <v>28</v>
      </c>
      <c r="C8" s="10" t="s">
        <v>29</v>
      </c>
      <c r="D8" s="10" t="s">
        <v>30</v>
      </c>
      <c r="E8" s="10" t="n">
        <v>4</v>
      </c>
      <c r="F8" s="10" t="n">
        <v>3</v>
      </c>
      <c r="G8" s="11" t="n">
        <v>45342</v>
      </c>
      <c r="H8" s="10" t="n">
        <v>36</v>
      </c>
      <c r="I8" s="11" t="n">
        <v>46331</v>
      </c>
      <c r="J8" s="10" t="n">
        <v>3</v>
      </c>
      <c r="K8" s="12" t="str">
        <f aca="false">IF(IFERROR(IF(AND((YEAR(K$6)-YEAR($G8))*12+MONTH(K$6)-MONTH($G8)&gt;0,MOD((YEAR(K$6)-YEAR($G8))*12+MONTH(K$6)-MONTH($G8),$H8)=0),1,0),0)=1,"К",IF(IFERROR(IF(AND((YEAR(K$6)-YEAR($I8))*12+MONTH(K$6)-MONTH($I8)&gt;0,MOD((YEAR(K$6)-YEAR($I8))*12+MONTH(K$6)-MONTH($I8),$J8)=0),1,0),0)=1,"Т",""))</f>
        <v/>
      </c>
      <c r="L8" s="12" t="str">
        <f aca="false">IF(IFERROR(IF(AND((YEAR(L$6)-YEAR($G8))*12+MONTH(L$6)-MONTH($G8)&gt;0,MOD((YEAR(L$6)-YEAR($G8))*12+MONTH(L$6)-MONTH($G8),$H8)=0),1,0),0)=1,"К",IF(IFERROR(IF(AND((YEAR(L$6)-YEAR($I8))*12+MONTH(L$6)-MONTH($I8)&gt;0,MOD((YEAR(L$6)-YEAR($I8))*12+MONTH(L$6)-MONTH($I8),$J8)=0),1,0),0)=1,"Т",""))</f>
        <v>К</v>
      </c>
      <c r="M8" s="12" t="str">
        <f aca="false">IF(IFERROR(IF(AND((YEAR(M$6)-YEAR($G8))*12+MONTH(M$6)-MONTH($G8)&gt;0,MOD((YEAR(M$6)-YEAR($G8))*12+MONTH(M$6)-MONTH($G8),$H8)=0),1,0),0)=1,"К",IF(IFERROR(IF(AND((YEAR(M$6)-YEAR($I8))*12+MONTH(M$6)-MONTH($I8)&gt;0,MOD((YEAR(M$6)-YEAR($I8))*12+MONTH(M$6)-MONTH($I8),$J8)=0),1,0),0)=1,"Т",""))</f>
        <v/>
      </c>
      <c r="N8" s="12" t="str">
        <f aca="false">IF(IFERROR(IF(AND((YEAR(N$6)-YEAR($G8))*12+MONTH(N$6)-MONTH($G8)&gt;0,MOD((YEAR(N$6)-YEAR($G8))*12+MONTH(N$6)-MONTH($G8),$H8)=0),1,0),0)=1,"К",IF(IFERROR(IF(AND((YEAR(N$6)-YEAR($I8))*12+MONTH(N$6)-MONTH($I8)&gt;0,MOD((YEAR(N$6)-YEAR($I8))*12+MONTH(N$6)-MONTH($I8),$J8)=0),1,0),0)=1,"Т",""))</f>
        <v/>
      </c>
      <c r="O8" s="12" t="str">
        <f aca="false">IF(IFERROR(IF(AND((YEAR(O$6)-YEAR($G8))*12+MONTH(O$6)-MONTH($G8)&gt;0,MOD((YEAR(O$6)-YEAR($G8))*12+MONTH(O$6)-MONTH($G8),$H8)=0),1,0),0)=1,"К",IF(IFERROR(IF(AND((YEAR(O$6)-YEAR($I8))*12+MONTH(O$6)-MONTH($I8)&gt;0,MOD((YEAR(O$6)-YEAR($I8))*12+MONTH(O$6)-MONTH($I8),$J8)=0),1,0),0)=1,"Т",""))</f>
        <v>Т</v>
      </c>
      <c r="P8" s="12" t="str">
        <f aca="false">IF(IFERROR(IF(AND((YEAR(P$6)-YEAR($G8))*12+MONTH(P$6)-MONTH($G8)&gt;0,MOD((YEAR(P$6)-YEAR($G8))*12+MONTH(P$6)-MONTH($G8),$H8)=0),1,0),0)=1,"К",IF(IFERROR(IF(AND((YEAR(P$6)-YEAR($I8))*12+MONTH(P$6)-MONTH($I8)&gt;0,MOD((YEAR(P$6)-YEAR($I8))*12+MONTH(P$6)-MONTH($I8),$J8)=0),1,0),0)=1,"Т",""))</f>
        <v/>
      </c>
      <c r="Q8" s="12" t="str">
        <f aca="false">IF(IFERROR(IF(AND((YEAR(Q$6)-YEAR($G8))*12+MONTH(Q$6)-MONTH($G8)&gt;0,MOD((YEAR(Q$6)-YEAR($G8))*12+MONTH(Q$6)-MONTH($G8),$H8)=0),1,0),0)=1,"К",IF(IFERROR(IF(AND((YEAR(Q$6)-YEAR($I8))*12+MONTH(Q$6)-MONTH($I8)&gt;0,MOD((YEAR(Q$6)-YEAR($I8))*12+MONTH(Q$6)-MONTH($I8),$J8)=0),1,0),0)=1,"Т",""))</f>
        <v/>
      </c>
      <c r="R8" s="12" t="str">
        <f aca="false">IF(IFERROR(IF(AND((YEAR(R$6)-YEAR($G8))*12+MONTH(R$6)-MONTH($G8)&gt;0,MOD((YEAR(R$6)-YEAR($G8))*12+MONTH(R$6)-MONTH($G8),$H8)=0),1,0),0)=1,"К",IF(IFERROR(IF(AND((YEAR(R$6)-YEAR($I8))*12+MONTH(R$6)-MONTH($I8)&gt;0,MOD((YEAR(R$6)-YEAR($I8))*12+MONTH(R$6)-MONTH($I8),$J8)=0),1,0),0)=1,"Т",""))</f>
        <v>Т</v>
      </c>
      <c r="S8" s="12" t="str">
        <f aca="false">IF(IFERROR(IF(AND((YEAR(S$6)-YEAR($G8))*12+MONTH(S$6)-MONTH($G8)&gt;0,MOD((YEAR(S$6)-YEAR($G8))*12+MONTH(S$6)-MONTH($G8),$H8)=0),1,0),0)=1,"К",IF(IFERROR(IF(AND((YEAR(S$6)-YEAR($I8))*12+MONTH(S$6)-MONTH($I8)&gt;0,MOD((YEAR(S$6)-YEAR($I8))*12+MONTH(S$6)-MONTH($I8),$J8)=0),1,0),0)=1,"Т",""))</f>
        <v/>
      </c>
      <c r="T8" s="12" t="str">
        <f aca="false">IF(IFERROR(IF(AND((YEAR(T$6)-YEAR($G8))*12+MONTH(T$6)-MONTH($G8)&gt;0,MOD((YEAR(T$6)-YEAR($G8))*12+MONTH(T$6)-MONTH($G8),$H8)=0),1,0),0)=1,"К",IF(IFERROR(IF(AND((YEAR(T$6)-YEAR($I8))*12+MONTH(T$6)-MONTH($I8)&gt;0,MOD((YEAR(T$6)-YEAR($I8))*12+MONTH(T$6)-MONTH($I8),$J8)=0),1,0),0)=1,"Т",""))</f>
        <v/>
      </c>
      <c r="U8" s="12" t="str">
        <f aca="false">IF(IFERROR(IF(AND((YEAR(U$6)-YEAR($G8))*12+MONTH(U$6)-MONTH($G8)&gt;0,MOD((YEAR(U$6)-YEAR($G8))*12+MONTH(U$6)-MONTH($G8),$H8)=0),1,0),0)=1,"К",IF(IFERROR(IF(AND((YEAR(U$6)-YEAR($I8))*12+MONTH(U$6)-MONTH($I8)&gt;0,MOD((YEAR(U$6)-YEAR($I8))*12+MONTH(U$6)-MONTH($I8),$J8)=0),1,0),0)=1,"Т",""))</f>
        <v>Т</v>
      </c>
      <c r="V8" s="12" t="str">
        <f aca="false">IF(IFERROR(IF(AND((YEAR(V$6)-YEAR($G8))*12+MONTH(V$6)-MONTH($G8)&gt;0,MOD((YEAR(V$6)-YEAR($G8))*12+MONTH(V$6)-MONTH($G8),$H8)=0),1,0),0)=1,"К",IF(IFERROR(IF(AND((YEAR(V$6)-YEAR($I8))*12+MONTH(V$6)-MONTH($I8)&gt;0,MOD((YEAR(V$6)-YEAR($I8))*12+MONTH(V$6)-MONTH($I8),$J8)=0),1,0),0)=1,"Т",""))</f>
        <v/>
      </c>
      <c r="W8" s="8" t="n">
        <f aca="false">IF(B8="","",COUNTIF(K8:V8,"К"))</f>
        <v>1</v>
      </c>
      <c r="X8" s="8" t="n">
        <f aca="false">IF(B8="","",COUNTIF(K8:V8,"Т"))</f>
        <v>3</v>
      </c>
      <c r="Y8" s="8" t="n">
        <f aca="false">IF(OR(B8="",E8=""),"",ROUND(E8*(W8*Нормативы!$B$4+X8*Нормативы!$B$5),1))</f>
        <v>213.2</v>
      </c>
      <c r="Z8" s="8" t="n">
        <f aca="false">IF(OR(B8="",E8=""),"",ROUND(E8*(W8*Нормативы!$B$6+X8*Нормативы!$B$7)*IF(F8=2,Нормативы!$B$8,IF(F8=3,Нормативы!$B$9,1)),2))</f>
        <v>2.87</v>
      </c>
      <c r="AA8" s="9" t="s">
        <v>31</v>
      </c>
      <c r="AB8" s="9" t="s">
        <v>32</v>
      </c>
    </row>
    <row r="9" customFormat="false" ht="15" hidden="false" customHeight="true" outlineLevel="0" collapsed="false">
      <c r="A9" s="8" t="n">
        <f aca="false">IF(B9="","",ROW()-6)</f>
        <v>3</v>
      </c>
      <c r="B9" s="9" t="s">
        <v>33</v>
      </c>
      <c r="C9" s="10" t="s">
        <v>34</v>
      </c>
      <c r="D9" s="10" t="s">
        <v>35</v>
      </c>
      <c r="E9" s="10" t="n">
        <v>3</v>
      </c>
      <c r="F9" s="10" t="n">
        <v>2</v>
      </c>
      <c r="G9" s="11" t="n">
        <v>42614</v>
      </c>
      <c r="H9" s="10" t="n">
        <v>144</v>
      </c>
      <c r="I9" s="11" t="n">
        <v>46266</v>
      </c>
      <c r="J9" s="10" t="n">
        <v>6</v>
      </c>
      <c r="K9" s="12" t="str">
        <f aca="false">IF(IFERROR(IF(AND((YEAR(K$6)-YEAR($G9))*12+MONTH(K$6)-MONTH($G9)&gt;0,MOD((YEAR(K$6)-YEAR($G9))*12+MONTH(K$6)-MONTH($G9),$H9)=0),1,0),0)=1,"К",IF(IFERROR(IF(AND((YEAR(K$6)-YEAR($I9))*12+MONTH(K$6)-MONTH($I9)&gt;0,MOD((YEAR(K$6)-YEAR($I9))*12+MONTH(K$6)-MONTH($I9),$J9)=0),1,0),0)=1,"Т",""))</f>
        <v/>
      </c>
      <c r="L9" s="12" t="str">
        <f aca="false">IF(IFERROR(IF(AND((YEAR(L$6)-YEAR($G9))*12+MONTH(L$6)-MONTH($G9)&gt;0,MOD((YEAR(L$6)-YEAR($G9))*12+MONTH(L$6)-MONTH($G9),$H9)=0),1,0),0)=1,"К",IF(IFERROR(IF(AND((YEAR(L$6)-YEAR($I9))*12+MONTH(L$6)-MONTH($I9)&gt;0,MOD((YEAR(L$6)-YEAR($I9))*12+MONTH(L$6)-MONTH($I9),$J9)=0),1,0),0)=1,"Т",""))</f>
        <v/>
      </c>
      <c r="M9" s="12" t="str">
        <f aca="false">IF(IFERROR(IF(AND((YEAR(M$6)-YEAR($G9))*12+MONTH(M$6)-MONTH($G9)&gt;0,MOD((YEAR(M$6)-YEAR($G9))*12+MONTH(M$6)-MONTH($G9),$H9)=0),1,0),0)=1,"К",IF(IFERROR(IF(AND((YEAR(M$6)-YEAR($I9))*12+MONTH(M$6)-MONTH($I9)&gt;0,MOD((YEAR(M$6)-YEAR($I9))*12+MONTH(M$6)-MONTH($I9),$J9)=0),1,0),0)=1,"Т",""))</f>
        <v>Т</v>
      </c>
      <c r="N9" s="12" t="str">
        <f aca="false">IF(IFERROR(IF(AND((YEAR(N$6)-YEAR($G9))*12+MONTH(N$6)-MONTH($G9)&gt;0,MOD((YEAR(N$6)-YEAR($G9))*12+MONTH(N$6)-MONTH($G9),$H9)=0),1,0),0)=1,"К",IF(IFERROR(IF(AND((YEAR(N$6)-YEAR($I9))*12+MONTH(N$6)-MONTH($I9)&gt;0,MOD((YEAR(N$6)-YEAR($I9))*12+MONTH(N$6)-MONTH($I9),$J9)=0),1,0),0)=1,"Т",""))</f>
        <v/>
      </c>
      <c r="O9" s="12" t="str">
        <f aca="false">IF(IFERROR(IF(AND((YEAR(O$6)-YEAR($G9))*12+MONTH(O$6)-MONTH($G9)&gt;0,MOD((YEAR(O$6)-YEAR($G9))*12+MONTH(O$6)-MONTH($G9),$H9)=0),1,0),0)=1,"К",IF(IFERROR(IF(AND((YEAR(O$6)-YEAR($I9))*12+MONTH(O$6)-MONTH($I9)&gt;0,MOD((YEAR(O$6)-YEAR($I9))*12+MONTH(O$6)-MONTH($I9),$J9)=0),1,0),0)=1,"Т",""))</f>
        <v/>
      </c>
      <c r="P9" s="12" t="str">
        <f aca="false">IF(IFERROR(IF(AND((YEAR(P$6)-YEAR($G9))*12+MONTH(P$6)-MONTH($G9)&gt;0,MOD((YEAR(P$6)-YEAR($G9))*12+MONTH(P$6)-MONTH($G9),$H9)=0),1,0),0)=1,"К",IF(IFERROR(IF(AND((YEAR(P$6)-YEAR($I9))*12+MONTH(P$6)-MONTH($I9)&gt;0,MOD((YEAR(P$6)-YEAR($I9))*12+MONTH(P$6)-MONTH($I9),$J9)=0),1,0),0)=1,"Т",""))</f>
        <v/>
      </c>
      <c r="Q9" s="12" t="str">
        <f aca="false">IF(IFERROR(IF(AND((YEAR(Q$6)-YEAR($G9))*12+MONTH(Q$6)-MONTH($G9)&gt;0,MOD((YEAR(Q$6)-YEAR($G9))*12+MONTH(Q$6)-MONTH($G9),$H9)=0),1,0),0)=1,"К",IF(IFERROR(IF(AND((YEAR(Q$6)-YEAR($I9))*12+MONTH(Q$6)-MONTH($I9)&gt;0,MOD((YEAR(Q$6)-YEAR($I9))*12+MONTH(Q$6)-MONTH($I9),$J9)=0),1,0),0)=1,"Т",""))</f>
        <v/>
      </c>
      <c r="R9" s="12" t="str">
        <f aca="false">IF(IFERROR(IF(AND((YEAR(R$6)-YEAR($G9))*12+MONTH(R$6)-MONTH($G9)&gt;0,MOD((YEAR(R$6)-YEAR($G9))*12+MONTH(R$6)-MONTH($G9),$H9)=0),1,0),0)=1,"К",IF(IFERROR(IF(AND((YEAR(R$6)-YEAR($I9))*12+MONTH(R$6)-MONTH($I9)&gt;0,MOD((YEAR(R$6)-YEAR($I9))*12+MONTH(R$6)-MONTH($I9),$J9)=0),1,0),0)=1,"Т",""))</f>
        <v/>
      </c>
      <c r="S9" s="12" t="str">
        <f aca="false">IF(IFERROR(IF(AND((YEAR(S$6)-YEAR($G9))*12+MONTH(S$6)-MONTH($G9)&gt;0,MOD((YEAR(S$6)-YEAR($G9))*12+MONTH(S$6)-MONTH($G9),$H9)=0),1,0),0)=1,"К",IF(IFERROR(IF(AND((YEAR(S$6)-YEAR($I9))*12+MONTH(S$6)-MONTH($I9)&gt;0,MOD((YEAR(S$6)-YEAR($I9))*12+MONTH(S$6)-MONTH($I9),$J9)=0),1,0),0)=1,"Т",""))</f>
        <v>Т</v>
      </c>
      <c r="T9" s="12" t="str">
        <f aca="false">IF(IFERROR(IF(AND((YEAR(T$6)-YEAR($G9))*12+MONTH(T$6)-MONTH($G9)&gt;0,MOD((YEAR(T$6)-YEAR($G9))*12+MONTH(T$6)-MONTH($G9),$H9)=0),1,0),0)=1,"К",IF(IFERROR(IF(AND((YEAR(T$6)-YEAR($I9))*12+MONTH(T$6)-MONTH($I9)&gt;0,MOD((YEAR(T$6)-YEAR($I9))*12+MONTH(T$6)-MONTH($I9),$J9)=0),1,0),0)=1,"Т",""))</f>
        <v/>
      </c>
      <c r="U9" s="12" t="str">
        <f aca="false">IF(IFERROR(IF(AND((YEAR(U$6)-YEAR($G9))*12+MONTH(U$6)-MONTH($G9)&gt;0,MOD((YEAR(U$6)-YEAR($G9))*12+MONTH(U$6)-MONTH($G9),$H9)=0),1,0),0)=1,"К",IF(IFERROR(IF(AND((YEAR(U$6)-YEAR($I9))*12+MONTH(U$6)-MONTH($I9)&gt;0,MOD((YEAR(U$6)-YEAR($I9))*12+MONTH(U$6)-MONTH($I9),$J9)=0),1,0),0)=1,"Т",""))</f>
        <v/>
      </c>
      <c r="V9" s="12" t="str">
        <f aca="false">IF(IFERROR(IF(AND((YEAR(V$6)-YEAR($G9))*12+MONTH(V$6)-MONTH($G9)&gt;0,MOD((YEAR(V$6)-YEAR($G9))*12+MONTH(V$6)-MONTH($G9),$H9)=0),1,0),0)=1,"К",IF(IFERROR(IF(AND((YEAR(V$6)-YEAR($I9))*12+MONTH(V$6)-MONTH($I9)&gt;0,MOD((YEAR(V$6)-YEAR($I9))*12+MONTH(V$6)-MONTH($I9),$J9)=0),1,0),0)=1,"Т",""))</f>
        <v/>
      </c>
      <c r="W9" s="8" t="n">
        <f aca="false">IF(B9="","",COUNTIF(K9:V9,"К"))</f>
        <v>0</v>
      </c>
      <c r="X9" s="8" t="n">
        <f aca="false">IF(B9="","",COUNTIF(K9:V9,"Т"))</f>
        <v>2</v>
      </c>
      <c r="Y9" s="8" t="n">
        <f aca="false">IF(OR(B9="",E9=""),"",ROUND(E9*(W9*Нормативы!$B$4+X9*Нормативы!$B$5),1))</f>
        <v>36.6</v>
      </c>
      <c r="Z9" s="8" t="n">
        <f aca="false">IF(OR(B9="",E9=""),"",ROUND(E9*(W9*Нормативы!$B$6+X9*Нормативы!$B$7)*IF(F9=2,Нормативы!$B$8,IF(F9=3,Нормативы!$B$9,1)),2))</f>
        <v>0.81</v>
      </c>
      <c r="AA9" s="9" t="s">
        <v>36</v>
      </c>
      <c r="AB9" s="9" t="s">
        <v>37</v>
      </c>
    </row>
    <row r="10" customFormat="false" ht="15" hidden="false" customHeight="true" outlineLevel="0" collapsed="false">
      <c r="A10" s="8" t="str">
        <f aca="false">IF(B10="","",ROW()-6)</f>
        <v/>
      </c>
      <c r="B10" s="9"/>
      <c r="C10" s="10"/>
      <c r="D10" s="10"/>
      <c r="E10" s="10"/>
      <c r="F10" s="10"/>
      <c r="G10" s="11"/>
      <c r="H10" s="10"/>
      <c r="I10" s="11"/>
      <c r="J10" s="10"/>
      <c r="K10" s="12" t="str">
        <f aca="false">IF(IFERROR(IF(AND((YEAR(K$6)-YEAR($G10))*12+MONTH(K$6)-MONTH($G10)&gt;0,MOD((YEAR(K$6)-YEAR($G10))*12+MONTH(K$6)-MONTH($G10),$H10)=0),1,0),0)=1,"К",IF(IFERROR(IF(AND((YEAR(K$6)-YEAR($I10))*12+MONTH(K$6)-MONTH($I10)&gt;0,MOD((YEAR(K$6)-YEAR($I10))*12+MONTH(K$6)-MONTH($I10),$J10)=0),1,0),0)=1,"Т",""))</f>
        <v/>
      </c>
      <c r="L10" s="12" t="str">
        <f aca="false">IF(IFERROR(IF(AND((YEAR(L$6)-YEAR($G10))*12+MONTH(L$6)-MONTH($G10)&gt;0,MOD((YEAR(L$6)-YEAR($G10))*12+MONTH(L$6)-MONTH($G10),$H10)=0),1,0),0)=1,"К",IF(IFERROR(IF(AND((YEAR(L$6)-YEAR($I10))*12+MONTH(L$6)-MONTH($I10)&gt;0,MOD((YEAR(L$6)-YEAR($I10))*12+MONTH(L$6)-MONTH($I10),$J10)=0),1,0),0)=1,"Т",""))</f>
        <v/>
      </c>
      <c r="M10" s="12" t="str">
        <f aca="false">IF(IFERROR(IF(AND((YEAR(M$6)-YEAR($G10))*12+MONTH(M$6)-MONTH($G10)&gt;0,MOD((YEAR(M$6)-YEAR($G10))*12+MONTH(M$6)-MONTH($G10),$H10)=0),1,0),0)=1,"К",IF(IFERROR(IF(AND((YEAR(M$6)-YEAR($I10))*12+MONTH(M$6)-MONTH($I10)&gt;0,MOD((YEAR(M$6)-YEAR($I10))*12+MONTH(M$6)-MONTH($I10),$J10)=0),1,0),0)=1,"Т",""))</f>
        <v/>
      </c>
      <c r="N10" s="12" t="str">
        <f aca="false">IF(IFERROR(IF(AND((YEAR(N$6)-YEAR($G10))*12+MONTH(N$6)-MONTH($G10)&gt;0,MOD((YEAR(N$6)-YEAR($G10))*12+MONTH(N$6)-MONTH($G10),$H10)=0),1,0),0)=1,"К",IF(IFERROR(IF(AND((YEAR(N$6)-YEAR($I10))*12+MONTH(N$6)-MONTH($I10)&gt;0,MOD((YEAR(N$6)-YEAR($I10))*12+MONTH(N$6)-MONTH($I10),$J10)=0),1,0),0)=1,"Т",""))</f>
        <v/>
      </c>
      <c r="O10" s="12" t="str">
        <f aca="false">IF(IFERROR(IF(AND((YEAR(O$6)-YEAR($G10))*12+MONTH(O$6)-MONTH($G10)&gt;0,MOD((YEAR(O$6)-YEAR($G10))*12+MONTH(O$6)-MONTH($G10),$H10)=0),1,0),0)=1,"К",IF(IFERROR(IF(AND((YEAR(O$6)-YEAR($I10))*12+MONTH(O$6)-MONTH($I10)&gt;0,MOD((YEAR(O$6)-YEAR($I10))*12+MONTH(O$6)-MONTH($I10),$J10)=0),1,0),0)=1,"Т",""))</f>
        <v/>
      </c>
      <c r="P10" s="12" t="str">
        <f aca="false">IF(IFERROR(IF(AND((YEAR(P$6)-YEAR($G10))*12+MONTH(P$6)-MONTH($G10)&gt;0,MOD((YEAR(P$6)-YEAR($G10))*12+MONTH(P$6)-MONTH($G10),$H10)=0),1,0),0)=1,"К",IF(IFERROR(IF(AND((YEAR(P$6)-YEAR($I10))*12+MONTH(P$6)-MONTH($I10)&gt;0,MOD((YEAR(P$6)-YEAR($I10))*12+MONTH(P$6)-MONTH($I10),$J10)=0),1,0),0)=1,"Т",""))</f>
        <v/>
      </c>
      <c r="Q10" s="12" t="str">
        <f aca="false">IF(IFERROR(IF(AND((YEAR(Q$6)-YEAR($G10))*12+MONTH(Q$6)-MONTH($G10)&gt;0,MOD((YEAR(Q$6)-YEAR($G10))*12+MONTH(Q$6)-MONTH($G10),$H10)=0),1,0),0)=1,"К",IF(IFERROR(IF(AND((YEAR(Q$6)-YEAR($I10))*12+MONTH(Q$6)-MONTH($I10)&gt;0,MOD((YEAR(Q$6)-YEAR($I10))*12+MONTH(Q$6)-MONTH($I10),$J10)=0),1,0),0)=1,"Т",""))</f>
        <v/>
      </c>
      <c r="R10" s="12" t="str">
        <f aca="false">IF(IFERROR(IF(AND((YEAR(R$6)-YEAR($G10))*12+MONTH(R$6)-MONTH($G10)&gt;0,MOD((YEAR(R$6)-YEAR($G10))*12+MONTH(R$6)-MONTH($G10),$H10)=0),1,0),0)=1,"К",IF(IFERROR(IF(AND((YEAR(R$6)-YEAR($I10))*12+MONTH(R$6)-MONTH($I10)&gt;0,MOD((YEAR(R$6)-YEAR($I10))*12+MONTH(R$6)-MONTH($I10),$J10)=0),1,0),0)=1,"Т",""))</f>
        <v/>
      </c>
      <c r="S10" s="12" t="str">
        <f aca="false">IF(IFERROR(IF(AND((YEAR(S$6)-YEAR($G10))*12+MONTH(S$6)-MONTH($G10)&gt;0,MOD((YEAR(S$6)-YEAR($G10))*12+MONTH(S$6)-MONTH($G10),$H10)=0),1,0),0)=1,"К",IF(IFERROR(IF(AND((YEAR(S$6)-YEAR($I10))*12+MONTH(S$6)-MONTH($I10)&gt;0,MOD((YEAR(S$6)-YEAR($I10))*12+MONTH(S$6)-MONTH($I10),$J10)=0),1,0),0)=1,"Т",""))</f>
        <v/>
      </c>
      <c r="T10" s="12" t="str">
        <f aca="false">IF(IFERROR(IF(AND((YEAR(T$6)-YEAR($G10))*12+MONTH(T$6)-MONTH($G10)&gt;0,MOD((YEAR(T$6)-YEAR($G10))*12+MONTH(T$6)-MONTH($G10),$H10)=0),1,0),0)=1,"К",IF(IFERROR(IF(AND((YEAR(T$6)-YEAR($I10))*12+MONTH(T$6)-MONTH($I10)&gt;0,MOD((YEAR(T$6)-YEAR($I10))*12+MONTH(T$6)-MONTH($I10),$J10)=0),1,0),0)=1,"Т",""))</f>
        <v/>
      </c>
      <c r="U10" s="12" t="str">
        <f aca="false">IF(IFERROR(IF(AND((YEAR(U$6)-YEAR($G10))*12+MONTH(U$6)-MONTH($G10)&gt;0,MOD((YEAR(U$6)-YEAR($G10))*12+MONTH(U$6)-MONTH($G10),$H10)=0),1,0),0)=1,"К",IF(IFERROR(IF(AND((YEAR(U$6)-YEAR($I10))*12+MONTH(U$6)-MONTH($I10)&gt;0,MOD((YEAR(U$6)-YEAR($I10))*12+MONTH(U$6)-MONTH($I10),$J10)=0),1,0),0)=1,"Т",""))</f>
        <v/>
      </c>
      <c r="V10" s="12" t="str">
        <f aca="false">IF(IFERROR(IF(AND((YEAR(V$6)-YEAR($G10))*12+MONTH(V$6)-MONTH($G10)&gt;0,MOD((YEAR(V$6)-YEAR($G10))*12+MONTH(V$6)-MONTH($G10),$H10)=0),1,0),0)=1,"К",IF(IFERROR(IF(AND((YEAR(V$6)-YEAR($I10))*12+MONTH(V$6)-MONTH($I10)&gt;0,MOD((YEAR(V$6)-YEAR($I10))*12+MONTH(V$6)-MONTH($I10),$J10)=0),1,0),0)=1,"Т",""))</f>
        <v/>
      </c>
      <c r="W10" s="8" t="str">
        <f aca="false">IF(B10="","",COUNTIF(K10:V10,"К"))</f>
        <v/>
      </c>
      <c r="X10" s="8" t="str">
        <f aca="false">IF(B10="","",COUNTIF(K10:V10,"Т"))</f>
        <v/>
      </c>
      <c r="Y10" s="8" t="str">
        <f aca="false">IF(OR(B10="",E10=""),"",ROUND(E10*(W10*Нормативы!$B$4+X10*Нормативы!$B$5),1))</f>
        <v/>
      </c>
      <c r="Z10" s="8" t="str">
        <f aca="false">IF(OR(B10="",E10=""),"",ROUND(E10*(W10*Нормативы!$B$6+X10*Нормативы!$B$7)*IF(F10=2,Нормативы!$B$8,IF(F10=3,Нормативы!$B$9,1)),2))</f>
        <v/>
      </c>
      <c r="AA10" s="9"/>
      <c r="AB10" s="9"/>
    </row>
    <row r="11" customFormat="false" ht="15" hidden="false" customHeight="true" outlineLevel="0" collapsed="false">
      <c r="A11" s="8" t="str">
        <f aca="false">IF(B11="","",ROW()-6)</f>
        <v/>
      </c>
      <c r="B11" s="9"/>
      <c r="C11" s="10"/>
      <c r="D11" s="10"/>
      <c r="E11" s="10"/>
      <c r="F11" s="10"/>
      <c r="G11" s="11"/>
      <c r="H11" s="10"/>
      <c r="I11" s="11"/>
      <c r="J11" s="10"/>
      <c r="K11" s="12" t="str">
        <f aca="false">IF(IFERROR(IF(AND((YEAR(K$6)-YEAR($G11))*12+MONTH(K$6)-MONTH($G11)&gt;0,MOD((YEAR(K$6)-YEAR($G11))*12+MONTH(K$6)-MONTH($G11),$H11)=0),1,0),0)=1,"К",IF(IFERROR(IF(AND((YEAR(K$6)-YEAR($I11))*12+MONTH(K$6)-MONTH($I11)&gt;0,MOD((YEAR(K$6)-YEAR($I11))*12+MONTH(K$6)-MONTH($I11),$J11)=0),1,0),0)=1,"Т",""))</f>
        <v/>
      </c>
      <c r="L11" s="12" t="str">
        <f aca="false">IF(IFERROR(IF(AND((YEAR(L$6)-YEAR($G11))*12+MONTH(L$6)-MONTH($G11)&gt;0,MOD((YEAR(L$6)-YEAR($G11))*12+MONTH(L$6)-MONTH($G11),$H11)=0),1,0),0)=1,"К",IF(IFERROR(IF(AND((YEAR(L$6)-YEAR($I11))*12+MONTH(L$6)-MONTH($I11)&gt;0,MOD((YEAR(L$6)-YEAR($I11))*12+MONTH(L$6)-MONTH($I11),$J11)=0),1,0),0)=1,"Т",""))</f>
        <v/>
      </c>
      <c r="M11" s="12" t="str">
        <f aca="false">IF(IFERROR(IF(AND((YEAR(M$6)-YEAR($G11))*12+MONTH(M$6)-MONTH($G11)&gt;0,MOD((YEAR(M$6)-YEAR($G11))*12+MONTH(M$6)-MONTH($G11),$H11)=0),1,0),0)=1,"К",IF(IFERROR(IF(AND((YEAR(M$6)-YEAR($I11))*12+MONTH(M$6)-MONTH($I11)&gt;0,MOD((YEAR(M$6)-YEAR($I11))*12+MONTH(M$6)-MONTH($I11),$J11)=0),1,0),0)=1,"Т",""))</f>
        <v/>
      </c>
      <c r="N11" s="12" t="str">
        <f aca="false">IF(IFERROR(IF(AND((YEAR(N$6)-YEAR($G11))*12+MONTH(N$6)-MONTH($G11)&gt;0,MOD((YEAR(N$6)-YEAR($G11))*12+MONTH(N$6)-MONTH($G11),$H11)=0),1,0),0)=1,"К",IF(IFERROR(IF(AND((YEAR(N$6)-YEAR($I11))*12+MONTH(N$6)-MONTH($I11)&gt;0,MOD((YEAR(N$6)-YEAR($I11))*12+MONTH(N$6)-MONTH($I11),$J11)=0),1,0),0)=1,"Т",""))</f>
        <v/>
      </c>
      <c r="O11" s="12" t="str">
        <f aca="false">IF(IFERROR(IF(AND((YEAR(O$6)-YEAR($G11))*12+MONTH(O$6)-MONTH($G11)&gt;0,MOD((YEAR(O$6)-YEAR($G11))*12+MONTH(O$6)-MONTH($G11),$H11)=0),1,0),0)=1,"К",IF(IFERROR(IF(AND((YEAR(O$6)-YEAR($I11))*12+MONTH(O$6)-MONTH($I11)&gt;0,MOD((YEAR(O$6)-YEAR($I11))*12+MONTH(O$6)-MONTH($I11),$J11)=0),1,0),0)=1,"Т",""))</f>
        <v/>
      </c>
      <c r="P11" s="12" t="str">
        <f aca="false">IF(IFERROR(IF(AND((YEAR(P$6)-YEAR($G11))*12+MONTH(P$6)-MONTH($G11)&gt;0,MOD((YEAR(P$6)-YEAR($G11))*12+MONTH(P$6)-MONTH($G11),$H11)=0),1,0),0)=1,"К",IF(IFERROR(IF(AND((YEAR(P$6)-YEAR($I11))*12+MONTH(P$6)-MONTH($I11)&gt;0,MOD((YEAR(P$6)-YEAR($I11))*12+MONTH(P$6)-MONTH($I11),$J11)=0),1,0),0)=1,"Т",""))</f>
        <v/>
      </c>
      <c r="Q11" s="12" t="str">
        <f aca="false">IF(IFERROR(IF(AND((YEAR(Q$6)-YEAR($G11))*12+MONTH(Q$6)-MONTH($G11)&gt;0,MOD((YEAR(Q$6)-YEAR($G11))*12+MONTH(Q$6)-MONTH($G11),$H11)=0),1,0),0)=1,"К",IF(IFERROR(IF(AND((YEAR(Q$6)-YEAR($I11))*12+MONTH(Q$6)-MONTH($I11)&gt;0,MOD((YEAR(Q$6)-YEAR($I11))*12+MONTH(Q$6)-MONTH($I11),$J11)=0),1,0),0)=1,"Т",""))</f>
        <v/>
      </c>
      <c r="R11" s="12" t="str">
        <f aca="false">IF(IFERROR(IF(AND((YEAR(R$6)-YEAR($G11))*12+MONTH(R$6)-MONTH($G11)&gt;0,MOD((YEAR(R$6)-YEAR($G11))*12+MONTH(R$6)-MONTH($G11),$H11)=0),1,0),0)=1,"К",IF(IFERROR(IF(AND((YEAR(R$6)-YEAR($I11))*12+MONTH(R$6)-MONTH($I11)&gt;0,MOD((YEAR(R$6)-YEAR($I11))*12+MONTH(R$6)-MONTH($I11),$J11)=0),1,0),0)=1,"Т",""))</f>
        <v/>
      </c>
      <c r="S11" s="12" t="str">
        <f aca="false">IF(IFERROR(IF(AND((YEAR(S$6)-YEAR($G11))*12+MONTH(S$6)-MONTH($G11)&gt;0,MOD((YEAR(S$6)-YEAR($G11))*12+MONTH(S$6)-MONTH($G11),$H11)=0),1,0),0)=1,"К",IF(IFERROR(IF(AND((YEAR(S$6)-YEAR($I11))*12+MONTH(S$6)-MONTH($I11)&gt;0,MOD((YEAR(S$6)-YEAR($I11))*12+MONTH(S$6)-MONTH($I11),$J11)=0),1,0),0)=1,"Т",""))</f>
        <v/>
      </c>
      <c r="T11" s="12" t="str">
        <f aca="false">IF(IFERROR(IF(AND((YEAR(T$6)-YEAR($G11))*12+MONTH(T$6)-MONTH($G11)&gt;0,MOD((YEAR(T$6)-YEAR($G11))*12+MONTH(T$6)-MONTH($G11),$H11)=0),1,0),0)=1,"К",IF(IFERROR(IF(AND((YEAR(T$6)-YEAR($I11))*12+MONTH(T$6)-MONTH($I11)&gt;0,MOD((YEAR(T$6)-YEAR($I11))*12+MONTH(T$6)-MONTH($I11),$J11)=0),1,0),0)=1,"Т",""))</f>
        <v/>
      </c>
      <c r="U11" s="12" t="str">
        <f aca="false">IF(IFERROR(IF(AND((YEAR(U$6)-YEAR($G11))*12+MONTH(U$6)-MONTH($G11)&gt;0,MOD((YEAR(U$6)-YEAR($G11))*12+MONTH(U$6)-MONTH($G11),$H11)=0),1,0),0)=1,"К",IF(IFERROR(IF(AND((YEAR(U$6)-YEAR($I11))*12+MONTH(U$6)-MONTH($I11)&gt;0,MOD((YEAR(U$6)-YEAR($I11))*12+MONTH(U$6)-MONTH($I11),$J11)=0),1,0),0)=1,"Т",""))</f>
        <v/>
      </c>
      <c r="V11" s="12" t="str">
        <f aca="false">IF(IFERROR(IF(AND((YEAR(V$6)-YEAR($G11))*12+MONTH(V$6)-MONTH($G11)&gt;0,MOD((YEAR(V$6)-YEAR($G11))*12+MONTH(V$6)-MONTH($G11),$H11)=0),1,0),0)=1,"К",IF(IFERROR(IF(AND((YEAR(V$6)-YEAR($I11))*12+MONTH(V$6)-MONTH($I11)&gt;0,MOD((YEAR(V$6)-YEAR($I11))*12+MONTH(V$6)-MONTH($I11),$J11)=0),1,0),0)=1,"Т",""))</f>
        <v/>
      </c>
      <c r="W11" s="8" t="str">
        <f aca="false">IF(B11="","",COUNTIF(K11:V11,"К"))</f>
        <v/>
      </c>
      <c r="X11" s="8" t="str">
        <f aca="false">IF(B11="","",COUNTIF(K11:V11,"Т"))</f>
        <v/>
      </c>
      <c r="Y11" s="8" t="str">
        <f aca="false">IF(OR(B11="",E11=""),"",ROUND(E11*(W11*Нормативы!$B$4+X11*Нормативы!$B$5),1))</f>
        <v/>
      </c>
      <c r="Z11" s="8" t="str">
        <f aca="false">IF(OR(B11="",E11=""),"",ROUND(E11*(W11*Нормативы!$B$6+X11*Нормативы!$B$7)*IF(F11=2,Нормативы!$B$8,IF(F11=3,Нормативы!$B$9,1)),2))</f>
        <v/>
      </c>
      <c r="AA11" s="9"/>
      <c r="AB11" s="9"/>
    </row>
    <row r="12" customFormat="false" ht="15" hidden="false" customHeight="true" outlineLevel="0" collapsed="false">
      <c r="A12" s="8" t="str">
        <f aca="false">IF(B12="","",ROW()-6)</f>
        <v/>
      </c>
      <c r="B12" s="9"/>
      <c r="C12" s="10"/>
      <c r="D12" s="10"/>
      <c r="E12" s="10"/>
      <c r="F12" s="10"/>
      <c r="G12" s="11"/>
      <c r="H12" s="10"/>
      <c r="I12" s="11"/>
      <c r="J12" s="10"/>
      <c r="K12" s="12" t="str">
        <f aca="false">IF(IFERROR(IF(AND((YEAR(K$6)-YEAR($G12))*12+MONTH(K$6)-MONTH($G12)&gt;0,MOD((YEAR(K$6)-YEAR($G12))*12+MONTH(K$6)-MONTH($G12),$H12)=0),1,0),0)=1,"К",IF(IFERROR(IF(AND((YEAR(K$6)-YEAR($I12))*12+MONTH(K$6)-MONTH($I12)&gt;0,MOD((YEAR(K$6)-YEAR($I12))*12+MONTH(K$6)-MONTH($I12),$J12)=0),1,0),0)=1,"Т",""))</f>
        <v/>
      </c>
      <c r="L12" s="12" t="str">
        <f aca="false">IF(IFERROR(IF(AND((YEAR(L$6)-YEAR($G12))*12+MONTH(L$6)-MONTH($G12)&gt;0,MOD((YEAR(L$6)-YEAR($G12))*12+MONTH(L$6)-MONTH($G12),$H12)=0),1,0),0)=1,"К",IF(IFERROR(IF(AND((YEAR(L$6)-YEAR($I12))*12+MONTH(L$6)-MONTH($I12)&gt;0,MOD((YEAR(L$6)-YEAR($I12))*12+MONTH(L$6)-MONTH($I12),$J12)=0),1,0),0)=1,"Т",""))</f>
        <v/>
      </c>
      <c r="M12" s="12" t="str">
        <f aca="false">IF(IFERROR(IF(AND((YEAR(M$6)-YEAR($G12))*12+MONTH(M$6)-MONTH($G12)&gt;0,MOD((YEAR(M$6)-YEAR($G12))*12+MONTH(M$6)-MONTH($G12),$H12)=0),1,0),0)=1,"К",IF(IFERROR(IF(AND((YEAR(M$6)-YEAR($I12))*12+MONTH(M$6)-MONTH($I12)&gt;0,MOD((YEAR(M$6)-YEAR($I12))*12+MONTH(M$6)-MONTH($I12),$J12)=0),1,0),0)=1,"Т",""))</f>
        <v/>
      </c>
      <c r="N12" s="12" t="str">
        <f aca="false">IF(IFERROR(IF(AND((YEAR(N$6)-YEAR($G12))*12+MONTH(N$6)-MONTH($G12)&gt;0,MOD((YEAR(N$6)-YEAR($G12))*12+MONTH(N$6)-MONTH($G12),$H12)=0),1,0),0)=1,"К",IF(IFERROR(IF(AND((YEAR(N$6)-YEAR($I12))*12+MONTH(N$6)-MONTH($I12)&gt;0,MOD((YEAR(N$6)-YEAR($I12))*12+MONTH(N$6)-MONTH($I12),$J12)=0),1,0),0)=1,"Т",""))</f>
        <v/>
      </c>
      <c r="O12" s="12" t="str">
        <f aca="false">IF(IFERROR(IF(AND((YEAR(O$6)-YEAR($G12))*12+MONTH(O$6)-MONTH($G12)&gt;0,MOD((YEAR(O$6)-YEAR($G12))*12+MONTH(O$6)-MONTH($G12),$H12)=0),1,0),0)=1,"К",IF(IFERROR(IF(AND((YEAR(O$6)-YEAR($I12))*12+MONTH(O$6)-MONTH($I12)&gt;0,MOD((YEAR(O$6)-YEAR($I12))*12+MONTH(O$6)-MONTH($I12),$J12)=0),1,0),0)=1,"Т",""))</f>
        <v/>
      </c>
      <c r="P12" s="12" t="str">
        <f aca="false">IF(IFERROR(IF(AND((YEAR(P$6)-YEAR($G12))*12+MONTH(P$6)-MONTH($G12)&gt;0,MOD((YEAR(P$6)-YEAR($G12))*12+MONTH(P$6)-MONTH($G12),$H12)=0),1,0),0)=1,"К",IF(IFERROR(IF(AND((YEAR(P$6)-YEAR($I12))*12+MONTH(P$6)-MONTH($I12)&gt;0,MOD((YEAR(P$6)-YEAR($I12))*12+MONTH(P$6)-MONTH($I12),$J12)=0),1,0),0)=1,"Т",""))</f>
        <v/>
      </c>
      <c r="Q12" s="12" t="str">
        <f aca="false">IF(IFERROR(IF(AND((YEAR(Q$6)-YEAR($G12))*12+MONTH(Q$6)-MONTH($G12)&gt;0,MOD((YEAR(Q$6)-YEAR($G12))*12+MONTH(Q$6)-MONTH($G12),$H12)=0),1,0),0)=1,"К",IF(IFERROR(IF(AND((YEAR(Q$6)-YEAR($I12))*12+MONTH(Q$6)-MONTH($I12)&gt;0,MOD((YEAR(Q$6)-YEAR($I12))*12+MONTH(Q$6)-MONTH($I12),$J12)=0),1,0),0)=1,"Т",""))</f>
        <v/>
      </c>
      <c r="R12" s="12" t="str">
        <f aca="false">IF(IFERROR(IF(AND((YEAR(R$6)-YEAR($G12))*12+MONTH(R$6)-MONTH($G12)&gt;0,MOD((YEAR(R$6)-YEAR($G12))*12+MONTH(R$6)-MONTH($G12),$H12)=0),1,0),0)=1,"К",IF(IFERROR(IF(AND((YEAR(R$6)-YEAR($I12))*12+MONTH(R$6)-MONTH($I12)&gt;0,MOD((YEAR(R$6)-YEAR($I12))*12+MONTH(R$6)-MONTH($I12),$J12)=0),1,0),0)=1,"Т",""))</f>
        <v/>
      </c>
      <c r="S12" s="12" t="str">
        <f aca="false">IF(IFERROR(IF(AND((YEAR(S$6)-YEAR($G12))*12+MONTH(S$6)-MONTH($G12)&gt;0,MOD((YEAR(S$6)-YEAR($G12))*12+MONTH(S$6)-MONTH($G12),$H12)=0),1,0),0)=1,"К",IF(IFERROR(IF(AND((YEAR(S$6)-YEAR($I12))*12+MONTH(S$6)-MONTH($I12)&gt;0,MOD((YEAR(S$6)-YEAR($I12))*12+MONTH(S$6)-MONTH($I12),$J12)=0),1,0),0)=1,"Т",""))</f>
        <v/>
      </c>
      <c r="T12" s="12" t="str">
        <f aca="false">IF(IFERROR(IF(AND((YEAR(T$6)-YEAR($G12))*12+MONTH(T$6)-MONTH($G12)&gt;0,MOD((YEAR(T$6)-YEAR($G12))*12+MONTH(T$6)-MONTH($G12),$H12)=0),1,0),0)=1,"К",IF(IFERROR(IF(AND((YEAR(T$6)-YEAR($I12))*12+MONTH(T$6)-MONTH($I12)&gt;0,MOD((YEAR(T$6)-YEAR($I12))*12+MONTH(T$6)-MONTH($I12),$J12)=0),1,0),0)=1,"Т",""))</f>
        <v/>
      </c>
      <c r="U12" s="12" t="str">
        <f aca="false">IF(IFERROR(IF(AND((YEAR(U$6)-YEAR($G12))*12+MONTH(U$6)-MONTH($G12)&gt;0,MOD((YEAR(U$6)-YEAR($G12))*12+MONTH(U$6)-MONTH($G12),$H12)=0),1,0),0)=1,"К",IF(IFERROR(IF(AND((YEAR(U$6)-YEAR($I12))*12+MONTH(U$6)-MONTH($I12)&gt;0,MOD((YEAR(U$6)-YEAR($I12))*12+MONTH(U$6)-MONTH($I12),$J12)=0),1,0),0)=1,"Т",""))</f>
        <v/>
      </c>
      <c r="V12" s="12" t="str">
        <f aca="false">IF(IFERROR(IF(AND((YEAR(V$6)-YEAR($G12))*12+MONTH(V$6)-MONTH($G12)&gt;0,MOD((YEAR(V$6)-YEAR($G12))*12+MONTH(V$6)-MONTH($G12),$H12)=0),1,0),0)=1,"К",IF(IFERROR(IF(AND((YEAR(V$6)-YEAR($I12))*12+MONTH(V$6)-MONTH($I12)&gt;0,MOD((YEAR(V$6)-YEAR($I12))*12+MONTH(V$6)-MONTH($I12),$J12)=0),1,0),0)=1,"Т",""))</f>
        <v/>
      </c>
      <c r="W12" s="8" t="str">
        <f aca="false">IF(B12="","",COUNTIF(K12:V12,"К"))</f>
        <v/>
      </c>
      <c r="X12" s="8" t="str">
        <f aca="false">IF(B12="","",COUNTIF(K12:V12,"Т"))</f>
        <v/>
      </c>
      <c r="Y12" s="8" t="str">
        <f aca="false">IF(OR(B12="",E12=""),"",ROUND(E12*(W12*Нормативы!$B$4+X12*Нормативы!$B$5),1))</f>
        <v/>
      </c>
      <c r="Z12" s="8" t="str">
        <f aca="false">IF(OR(B12="",E12=""),"",ROUND(E12*(W12*Нормативы!$B$6+X12*Нормативы!$B$7)*IF(F12=2,Нормативы!$B$8,IF(F12=3,Нормативы!$B$9,1)),2))</f>
        <v/>
      </c>
      <c r="AA12" s="9"/>
      <c r="AB12" s="9"/>
    </row>
    <row r="13" customFormat="false" ht="15" hidden="false" customHeight="true" outlineLevel="0" collapsed="false">
      <c r="A13" s="8" t="str">
        <f aca="false">IF(B13="","",ROW()-6)</f>
        <v/>
      </c>
      <c r="B13" s="9"/>
      <c r="C13" s="10"/>
      <c r="D13" s="10"/>
      <c r="E13" s="10"/>
      <c r="F13" s="10"/>
      <c r="G13" s="11"/>
      <c r="H13" s="10"/>
      <c r="I13" s="11"/>
      <c r="J13" s="10"/>
      <c r="K13" s="12" t="str">
        <f aca="false">IF(IFERROR(IF(AND((YEAR(K$6)-YEAR($G13))*12+MONTH(K$6)-MONTH($G13)&gt;0,MOD((YEAR(K$6)-YEAR($G13))*12+MONTH(K$6)-MONTH($G13),$H13)=0),1,0),0)=1,"К",IF(IFERROR(IF(AND((YEAR(K$6)-YEAR($I13))*12+MONTH(K$6)-MONTH($I13)&gt;0,MOD((YEAR(K$6)-YEAR($I13))*12+MONTH(K$6)-MONTH($I13),$J13)=0),1,0),0)=1,"Т",""))</f>
        <v/>
      </c>
      <c r="L13" s="12" t="str">
        <f aca="false">IF(IFERROR(IF(AND((YEAR(L$6)-YEAR($G13))*12+MONTH(L$6)-MONTH($G13)&gt;0,MOD((YEAR(L$6)-YEAR($G13))*12+MONTH(L$6)-MONTH($G13),$H13)=0),1,0),0)=1,"К",IF(IFERROR(IF(AND((YEAR(L$6)-YEAR($I13))*12+MONTH(L$6)-MONTH($I13)&gt;0,MOD((YEAR(L$6)-YEAR($I13))*12+MONTH(L$6)-MONTH($I13),$J13)=0),1,0),0)=1,"Т",""))</f>
        <v/>
      </c>
      <c r="M13" s="12" t="str">
        <f aca="false">IF(IFERROR(IF(AND((YEAR(M$6)-YEAR($G13))*12+MONTH(M$6)-MONTH($G13)&gt;0,MOD((YEAR(M$6)-YEAR($G13))*12+MONTH(M$6)-MONTH($G13),$H13)=0),1,0),0)=1,"К",IF(IFERROR(IF(AND((YEAR(M$6)-YEAR($I13))*12+MONTH(M$6)-MONTH($I13)&gt;0,MOD((YEAR(M$6)-YEAR($I13))*12+MONTH(M$6)-MONTH($I13),$J13)=0),1,0),0)=1,"Т",""))</f>
        <v/>
      </c>
      <c r="N13" s="12" t="str">
        <f aca="false">IF(IFERROR(IF(AND((YEAR(N$6)-YEAR($G13))*12+MONTH(N$6)-MONTH($G13)&gt;0,MOD((YEAR(N$6)-YEAR($G13))*12+MONTH(N$6)-MONTH($G13),$H13)=0),1,0),0)=1,"К",IF(IFERROR(IF(AND((YEAR(N$6)-YEAR($I13))*12+MONTH(N$6)-MONTH($I13)&gt;0,MOD((YEAR(N$6)-YEAR($I13))*12+MONTH(N$6)-MONTH($I13),$J13)=0),1,0),0)=1,"Т",""))</f>
        <v/>
      </c>
      <c r="O13" s="12" t="str">
        <f aca="false">IF(IFERROR(IF(AND((YEAR(O$6)-YEAR($G13))*12+MONTH(O$6)-MONTH($G13)&gt;0,MOD((YEAR(O$6)-YEAR($G13))*12+MONTH(O$6)-MONTH($G13),$H13)=0),1,0),0)=1,"К",IF(IFERROR(IF(AND((YEAR(O$6)-YEAR($I13))*12+MONTH(O$6)-MONTH($I13)&gt;0,MOD((YEAR(O$6)-YEAR($I13))*12+MONTH(O$6)-MONTH($I13),$J13)=0),1,0),0)=1,"Т",""))</f>
        <v/>
      </c>
      <c r="P13" s="12" t="str">
        <f aca="false">IF(IFERROR(IF(AND((YEAR(P$6)-YEAR($G13))*12+MONTH(P$6)-MONTH($G13)&gt;0,MOD((YEAR(P$6)-YEAR($G13))*12+MONTH(P$6)-MONTH($G13),$H13)=0),1,0),0)=1,"К",IF(IFERROR(IF(AND((YEAR(P$6)-YEAR($I13))*12+MONTH(P$6)-MONTH($I13)&gt;0,MOD((YEAR(P$6)-YEAR($I13))*12+MONTH(P$6)-MONTH($I13),$J13)=0),1,0),0)=1,"Т",""))</f>
        <v/>
      </c>
      <c r="Q13" s="12" t="str">
        <f aca="false">IF(IFERROR(IF(AND((YEAR(Q$6)-YEAR($G13))*12+MONTH(Q$6)-MONTH($G13)&gt;0,MOD((YEAR(Q$6)-YEAR($G13))*12+MONTH(Q$6)-MONTH($G13),$H13)=0),1,0),0)=1,"К",IF(IFERROR(IF(AND((YEAR(Q$6)-YEAR($I13))*12+MONTH(Q$6)-MONTH($I13)&gt;0,MOD((YEAR(Q$6)-YEAR($I13))*12+MONTH(Q$6)-MONTH($I13),$J13)=0),1,0),0)=1,"Т",""))</f>
        <v/>
      </c>
      <c r="R13" s="12" t="str">
        <f aca="false">IF(IFERROR(IF(AND((YEAR(R$6)-YEAR($G13))*12+MONTH(R$6)-MONTH($G13)&gt;0,MOD((YEAR(R$6)-YEAR($G13))*12+MONTH(R$6)-MONTH($G13),$H13)=0),1,0),0)=1,"К",IF(IFERROR(IF(AND((YEAR(R$6)-YEAR($I13))*12+MONTH(R$6)-MONTH($I13)&gt;0,MOD((YEAR(R$6)-YEAR($I13))*12+MONTH(R$6)-MONTH($I13),$J13)=0),1,0),0)=1,"Т",""))</f>
        <v/>
      </c>
      <c r="S13" s="12" t="str">
        <f aca="false">IF(IFERROR(IF(AND((YEAR(S$6)-YEAR($G13))*12+MONTH(S$6)-MONTH($G13)&gt;0,MOD((YEAR(S$6)-YEAR($G13))*12+MONTH(S$6)-MONTH($G13),$H13)=0),1,0),0)=1,"К",IF(IFERROR(IF(AND((YEAR(S$6)-YEAR($I13))*12+MONTH(S$6)-MONTH($I13)&gt;0,MOD((YEAR(S$6)-YEAR($I13))*12+MONTH(S$6)-MONTH($I13),$J13)=0),1,0),0)=1,"Т",""))</f>
        <v/>
      </c>
      <c r="T13" s="12" t="str">
        <f aca="false">IF(IFERROR(IF(AND((YEAR(T$6)-YEAR($G13))*12+MONTH(T$6)-MONTH($G13)&gt;0,MOD((YEAR(T$6)-YEAR($G13))*12+MONTH(T$6)-MONTH($G13),$H13)=0),1,0),0)=1,"К",IF(IFERROR(IF(AND((YEAR(T$6)-YEAR($I13))*12+MONTH(T$6)-MONTH($I13)&gt;0,MOD((YEAR(T$6)-YEAR($I13))*12+MONTH(T$6)-MONTH($I13),$J13)=0),1,0),0)=1,"Т",""))</f>
        <v/>
      </c>
      <c r="U13" s="12" t="str">
        <f aca="false">IF(IFERROR(IF(AND((YEAR(U$6)-YEAR($G13))*12+MONTH(U$6)-MONTH($G13)&gt;0,MOD((YEAR(U$6)-YEAR($G13))*12+MONTH(U$6)-MONTH($G13),$H13)=0),1,0),0)=1,"К",IF(IFERROR(IF(AND((YEAR(U$6)-YEAR($I13))*12+MONTH(U$6)-MONTH($I13)&gt;0,MOD((YEAR(U$6)-YEAR($I13))*12+MONTH(U$6)-MONTH($I13),$J13)=0),1,0),0)=1,"Т",""))</f>
        <v/>
      </c>
      <c r="V13" s="12" t="str">
        <f aca="false">IF(IFERROR(IF(AND((YEAR(V$6)-YEAR($G13))*12+MONTH(V$6)-MONTH($G13)&gt;0,MOD((YEAR(V$6)-YEAR($G13))*12+MONTH(V$6)-MONTH($G13),$H13)=0),1,0),0)=1,"К",IF(IFERROR(IF(AND((YEAR(V$6)-YEAR($I13))*12+MONTH(V$6)-MONTH($I13)&gt;0,MOD((YEAR(V$6)-YEAR($I13))*12+MONTH(V$6)-MONTH($I13),$J13)=0),1,0),0)=1,"Т",""))</f>
        <v/>
      </c>
      <c r="W13" s="8" t="str">
        <f aca="false">IF(B13="","",COUNTIF(K13:V13,"К"))</f>
        <v/>
      </c>
      <c r="X13" s="8" t="str">
        <f aca="false">IF(B13="","",COUNTIF(K13:V13,"Т"))</f>
        <v/>
      </c>
      <c r="Y13" s="8" t="str">
        <f aca="false">IF(OR(B13="",E13=""),"",ROUND(E13*(W13*Нормативы!$B$4+X13*Нормативы!$B$5),1))</f>
        <v/>
      </c>
      <c r="Z13" s="8" t="str">
        <f aca="false">IF(OR(B13="",E13=""),"",ROUND(E13*(W13*Нормативы!$B$6+X13*Нормативы!$B$7)*IF(F13=2,Нормативы!$B$8,IF(F13=3,Нормативы!$B$9,1)),2))</f>
        <v/>
      </c>
      <c r="AA13" s="9"/>
      <c r="AB13" s="9"/>
    </row>
    <row r="14" customFormat="false" ht="15" hidden="false" customHeight="true" outlineLevel="0" collapsed="false">
      <c r="A14" s="8" t="str">
        <f aca="false">IF(B14="","",ROW()-6)</f>
        <v/>
      </c>
      <c r="B14" s="9"/>
      <c r="C14" s="10"/>
      <c r="D14" s="10"/>
      <c r="E14" s="10"/>
      <c r="F14" s="10"/>
      <c r="G14" s="11"/>
      <c r="H14" s="10"/>
      <c r="I14" s="11"/>
      <c r="J14" s="10"/>
      <c r="K14" s="12" t="str">
        <f aca="false">IF(IFERROR(IF(AND((YEAR(K$6)-YEAR($G14))*12+MONTH(K$6)-MONTH($G14)&gt;0,MOD((YEAR(K$6)-YEAR($G14))*12+MONTH(K$6)-MONTH($G14),$H14)=0),1,0),0)=1,"К",IF(IFERROR(IF(AND((YEAR(K$6)-YEAR($I14))*12+MONTH(K$6)-MONTH($I14)&gt;0,MOD((YEAR(K$6)-YEAR($I14))*12+MONTH(K$6)-MONTH($I14),$J14)=0),1,0),0)=1,"Т",""))</f>
        <v/>
      </c>
      <c r="L14" s="12" t="str">
        <f aca="false">IF(IFERROR(IF(AND((YEAR(L$6)-YEAR($G14))*12+MONTH(L$6)-MONTH($G14)&gt;0,MOD((YEAR(L$6)-YEAR($G14))*12+MONTH(L$6)-MONTH($G14),$H14)=0),1,0),0)=1,"К",IF(IFERROR(IF(AND((YEAR(L$6)-YEAR($I14))*12+MONTH(L$6)-MONTH($I14)&gt;0,MOD((YEAR(L$6)-YEAR($I14))*12+MONTH(L$6)-MONTH($I14),$J14)=0),1,0),0)=1,"Т",""))</f>
        <v/>
      </c>
      <c r="M14" s="12" t="str">
        <f aca="false">IF(IFERROR(IF(AND((YEAR(M$6)-YEAR($G14))*12+MONTH(M$6)-MONTH($G14)&gt;0,MOD((YEAR(M$6)-YEAR($G14))*12+MONTH(M$6)-MONTH($G14),$H14)=0),1,0),0)=1,"К",IF(IFERROR(IF(AND((YEAR(M$6)-YEAR($I14))*12+MONTH(M$6)-MONTH($I14)&gt;0,MOD((YEAR(M$6)-YEAR($I14))*12+MONTH(M$6)-MONTH($I14),$J14)=0),1,0),0)=1,"Т",""))</f>
        <v/>
      </c>
      <c r="N14" s="12" t="str">
        <f aca="false">IF(IFERROR(IF(AND((YEAR(N$6)-YEAR($G14))*12+MONTH(N$6)-MONTH($G14)&gt;0,MOD((YEAR(N$6)-YEAR($G14))*12+MONTH(N$6)-MONTH($G14),$H14)=0),1,0),0)=1,"К",IF(IFERROR(IF(AND((YEAR(N$6)-YEAR($I14))*12+MONTH(N$6)-MONTH($I14)&gt;0,MOD((YEAR(N$6)-YEAR($I14))*12+MONTH(N$6)-MONTH($I14),$J14)=0),1,0),0)=1,"Т",""))</f>
        <v/>
      </c>
      <c r="O14" s="12" t="str">
        <f aca="false">IF(IFERROR(IF(AND((YEAR(O$6)-YEAR($G14))*12+MONTH(O$6)-MONTH($G14)&gt;0,MOD((YEAR(O$6)-YEAR($G14))*12+MONTH(O$6)-MONTH($G14),$H14)=0),1,0),0)=1,"К",IF(IFERROR(IF(AND((YEAR(O$6)-YEAR($I14))*12+MONTH(O$6)-MONTH($I14)&gt;0,MOD((YEAR(O$6)-YEAR($I14))*12+MONTH(O$6)-MONTH($I14),$J14)=0),1,0),0)=1,"Т",""))</f>
        <v/>
      </c>
      <c r="P14" s="12" t="str">
        <f aca="false">IF(IFERROR(IF(AND((YEAR(P$6)-YEAR($G14))*12+MONTH(P$6)-MONTH($G14)&gt;0,MOD((YEAR(P$6)-YEAR($G14))*12+MONTH(P$6)-MONTH($G14),$H14)=0),1,0),0)=1,"К",IF(IFERROR(IF(AND((YEAR(P$6)-YEAR($I14))*12+MONTH(P$6)-MONTH($I14)&gt;0,MOD((YEAR(P$6)-YEAR($I14))*12+MONTH(P$6)-MONTH($I14),$J14)=0),1,0),0)=1,"Т",""))</f>
        <v/>
      </c>
      <c r="Q14" s="12" t="str">
        <f aca="false">IF(IFERROR(IF(AND((YEAR(Q$6)-YEAR($G14))*12+MONTH(Q$6)-MONTH($G14)&gt;0,MOD((YEAR(Q$6)-YEAR($G14))*12+MONTH(Q$6)-MONTH($G14),$H14)=0),1,0),0)=1,"К",IF(IFERROR(IF(AND((YEAR(Q$6)-YEAR($I14))*12+MONTH(Q$6)-MONTH($I14)&gt;0,MOD((YEAR(Q$6)-YEAR($I14))*12+MONTH(Q$6)-MONTH($I14),$J14)=0),1,0),0)=1,"Т",""))</f>
        <v/>
      </c>
      <c r="R14" s="12" t="str">
        <f aca="false">IF(IFERROR(IF(AND((YEAR(R$6)-YEAR($G14))*12+MONTH(R$6)-MONTH($G14)&gt;0,MOD((YEAR(R$6)-YEAR($G14))*12+MONTH(R$6)-MONTH($G14),$H14)=0),1,0),0)=1,"К",IF(IFERROR(IF(AND((YEAR(R$6)-YEAR($I14))*12+MONTH(R$6)-MONTH($I14)&gt;0,MOD((YEAR(R$6)-YEAR($I14))*12+MONTH(R$6)-MONTH($I14),$J14)=0),1,0),0)=1,"Т",""))</f>
        <v/>
      </c>
      <c r="S14" s="12" t="str">
        <f aca="false">IF(IFERROR(IF(AND((YEAR(S$6)-YEAR($G14))*12+MONTH(S$6)-MONTH($G14)&gt;0,MOD((YEAR(S$6)-YEAR($G14))*12+MONTH(S$6)-MONTH($G14),$H14)=0),1,0),0)=1,"К",IF(IFERROR(IF(AND((YEAR(S$6)-YEAR($I14))*12+MONTH(S$6)-MONTH($I14)&gt;0,MOD((YEAR(S$6)-YEAR($I14))*12+MONTH(S$6)-MONTH($I14),$J14)=0),1,0),0)=1,"Т",""))</f>
        <v/>
      </c>
      <c r="T14" s="12" t="str">
        <f aca="false">IF(IFERROR(IF(AND((YEAR(T$6)-YEAR($G14))*12+MONTH(T$6)-MONTH($G14)&gt;0,MOD((YEAR(T$6)-YEAR($G14))*12+MONTH(T$6)-MONTH($G14),$H14)=0),1,0),0)=1,"К",IF(IFERROR(IF(AND((YEAR(T$6)-YEAR($I14))*12+MONTH(T$6)-MONTH($I14)&gt;0,MOD((YEAR(T$6)-YEAR($I14))*12+MONTH(T$6)-MONTH($I14),$J14)=0),1,0),0)=1,"Т",""))</f>
        <v/>
      </c>
      <c r="U14" s="12" t="str">
        <f aca="false">IF(IFERROR(IF(AND((YEAR(U$6)-YEAR($G14))*12+MONTH(U$6)-MONTH($G14)&gt;0,MOD((YEAR(U$6)-YEAR($G14))*12+MONTH(U$6)-MONTH($G14),$H14)=0),1,0),0)=1,"К",IF(IFERROR(IF(AND((YEAR(U$6)-YEAR($I14))*12+MONTH(U$6)-MONTH($I14)&gt;0,MOD((YEAR(U$6)-YEAR($I14))*12+MONTH(U$6)-MONTH($I14),$J14)=0),1,0),0)=1,"Т",""))</f>
        <v/>
      </c>
      <c r="V14" s="12" t="str">
        <f aca="false">IF(IFERROR(IF(AND((YEAR(V$6)-YEAR($G14))*12+MONTH(V$6)-MONTH($G14)&gt;0,MOD((YEAR(V$6)-YEAR($G14))*12+MONTH(V$6)-MONTH($G14),$H14)=0),1,0),0)=1,"К",IF(IFERROR(IF(AND((YEAR(V$6)-YEAR($I14))*12+MONTH(V$6)-MONTH($I14)&gt;0,MOD((YEAR(V$6)-YEAR($I14))*12+MONTH(V$6)-MONTH($I14),$J14)=0),1,0),0)=1,"Т",""))</f>
        <v/>
      </c>
      <c r="W14" s="8" t="str">
        <f aca="false">IF(B14="","",COUNTIF(K14:V14,"К"))</f>
        <v/>
      </c>
      <c r="X14" s="8" t="str">
        <f aca="false">IF(B14="","",COUNTIF(K14:V14,"Т"))</f>
        <v/>
      </c>
      <c r="Y14" s="8" t="str">
        <f aca="false">IF(OR(B14="",E14=""),"",ROUND(E14*(W14*Нормативы!$B$4+X14*Нормативы!$B$5),1))</f>
        <v/>
      </c>
      <c r="Z14" s="8" t="str">
        <f aca="false">IF(OR(B14="",E14=""),"",ROUND(E14*(W14*Нормативы!$B$6+X14*Нормативы!$B$7)*IF(F14=2,Нормативы!$B$8,IF(F14=3,Нормативы!$B$9,1)),2))</f>
        <v/>
      </c>
      <c r="AA14" s="9"/>
      <c r="AB14" s="9"/>
    </row>
    <row r="15" customFormat="false" ht="15" hidden="false" customHeight="true" outlineLevel="0" collapsed="false">
      <c r="A15" s="8" t="str">
        <f aca="false">IF(B15="","",ROW()-6)</f>
        <v/>
      </c>
      <c r="B15" s="9"/>
      <c r="C15" s="10"/>
      <c r="D15" s="10"/>
      <c r="E15" s="10"/>
      <c r="F15" s="10"/>
      <c r="G15" s="11"/>
      <c r="H15" s="10"/>
      <c r="I15" s="11"/>
      <c r="J15" s="10"/>
      <c r="K15" s="12" t="str">
        <f aca="false">IF(IFERROR(IF(AND((YEAR(K$6)-YEAR($G15))*12+MONTH(K$6)-MONTH($G15)&gt;0,MOD((YEAR(K$6)-YEAR($G15))*12+MONTH(K$6)-MONTH($G15),$H15)=0),1,0),0)=1,"К",IF(IFERROR(IF(AND((YEAR(K$6)-YEAR($I15))*12+MONTH(K$6)-MONTH($I15)&gt;0,MOD((YEAR(K$6)-YEAR($I15))*12+MONTH(K$6)-MONTH($I15),$J15)=0),1,0),0)=1,"Т",""))</f>
        <v/>
      </c>
      <c r="L15" s="12" t="str">
        <f aca="false">IF(IFERROR(IF(AND((YEAR(L$6)-YEAR($G15))*12+MONTH(L$6)-MONTH($G15)&gt;0,MOD((YEAR(L$6)-YEAR($G15))*12+MONTH(L$6)-MONTH($G15),$H15)=0),1,0),0)=1,"К",IF(IFERROR(IF(AND((YEAR(L$6)-YEAR($I15))*12+MONTH(L$6)-MONTH($I15)&gt;0,MOD((YEAR(L$6)-YEAR($I15))*12+MONTH(L$6)-MONTH($I15),$J15)=0),1,0),0)=1,"Т",""))</f>
        <v/>
      </c>
      <c r="M15" s="12" t="str">
        <f aca="false">IF(IFERROR(IF(AND((YEAR(M$6)-YEAR($G15))*12+MONTH(M$6)-MONTH($G15)&gt;0,MOD((YEAR(M$6)-YEAR($G15))*12+MONTH(M$6)-MONTH($G15),$H15)=0),1,0),0)=1,"К",IF(IFERROR(IF(AND((YEAR(M$6)-YEAR($I15))*12+MONTH(M$6)-MONTH($I15)&gt;0,MOD((YEAR(M$6)-YEAR($I15))*12+MONTH(M$6)-MONTH($I15),$J15)=0),1,0),0)=1,"Т",""))</f>
        <v/>
      </c>
      <c r="N15" s="12" t="str">
        <f aca="false">IF(IFERROR(IF(AND((YEAR(N$6)-YEAR($G15))*12+MONTH(N$6)-MONTH($G15)&gt;0,MOD((YEAR(N$6)-YEAR($G15))*12+MONTH(N$6)-MONTH($G15),$H15)=0),1,0),0)=1,"К",IF(IFERROR(IF(AND((YEAR(N$6)-YEAR($I15))*12+MONTH(N$6)-MONTH($I15)&gt;0,MOD((YEAR(N$6)-YEAR($I15))*12+MONTH(N$6)-MONTH($I15),$J15)=0),1,0),0)=1,"Т",""))</f>
        <v/>
      </c>
      <c r="O15" s="12" t="str">
        <f aca="false">IF(IFERROR(IF(AND((YEAR(O$6)-YEAR($G15))*12+MONTH(O$6)-MONTH($G15)&gt;0,MOD((YEAR(O$6)-YEAR($G15))*12+MONTH(O$6)-MONTH($G15),$H15)=0),1,0),0)=1,"К",IF(IFERROR(IF(AND((YEAR(O$6)-YEAR($I15))*12+MONTH(O$6)-MONTH($I15)&gt;0,MOD((YEAR(O$6)-YEAR($I15))*12+MONTH(O$6)-MONTH($I15),$J15)=0),1,0),0)=1,"Т",""))</f>
        <v/>
      </c>
      <c r="P15" s="12" t="str">
        <f aca="false">IF(IFERROR(IF(AND((YEAR(P$6)-YEAR($G15))*12+MONTH(P$6)-MONTH($G15)&gt;0,MOD((YEAR(P$6)-YEAR($G15))*12+MONTH(P$6)-MONTH($G15),$H15)=0),1,0),0)=1,"К",IF(IFERROR(IF(AND((YEAR(P$6)-YEAR($I15))*12+MONTH(P$6)-MONTH($I15)&gt;0,MOD((YEAR(P$6)-YEAR($I15))*12+MONTH(P$6)-MONTH($I15),$J15)=0),1,0),0)=1,"Т",""))</f>
        <v/>
      </c>
      <c r="Q15" s="12" t="str">
        <f aca="false">IF(IFERROR(IF(AND((YEAR(Q$6)-YEAR($G15))*12+MONTH(Q$6)-MONTH($G15)&gt;0,MOD((YEAR(Q$6)-YEAR($G15))*12+MONTH(Q$6)-MONTH($G15),$H15)=0),1,0),0)=1,"К",IF(IFERROR(IF(AND((YEAR(Q$6)-YEAR($I15))*12+MONTH(Q$6)-MONTH($I15)&gt;0,MOD((YEAR(Q$6)-YEAR($I15))*12+MONTH(Q$6)-MONTH($I15),$J15)=0),1,0),0)=1,"Т",""))</f>
        <v/>
      </c>
      <c r="R15" s="12" t="str">
        <f aca="false">IF(IFERROR(IF(AND((YEAR(R$6)-YEAR($G15))*12+MONTH(R$6)-MONTH($G15)&gt;0,MOD((YEAR(R$6)-YEAR($G15))*12+MONTH(R$6)-MONTH($G15),$H15)=0),1,0),0)=1,"К",IF(IFERROR(IF(AND((YEAR(R$6)-YEAR($I15))*12+MONTH(R$6)-MONTH($I15)&gt;0,MOD((YEAR(R$6)-YEAR($I15))*12+MONTH(R$6)-MONTH($I15),$J15)=0),1,0),0)=1,"Т",""))</f>
        <v/>
      </c>
      <c r="S15" s="12" t="str">
        <f aca="false">IF(IFERROR(IF(AND((YEAR(S$6)-YEAR($G15))*12+MONTH(S$6)-MONTH($G15)&gt;0,MOD((YEAR(S$6)-YEAR($G15))*12+MONTH(S$6)-MONTH($G15),$H15)=0),1,0),0)=1,"К",IF(IFERROR(IF(AND((YEAR(S$6)-YEAR($I15))*12+MONTH(S$6)-MONTH($I15)&gt;0,MOD((YEAR(S$6)-YEAR($I15))*12+MONTH(S$6)-MONTH($I15),$J15)=0),1,0),0)=1,"Т",""))</f>
        <v/>
      </c>
      <c r="T15" s="12" t="str">
        <f aca="false">IF(IFERROR(IF(AND((YEAR(T$6)-YEAR($G15))*12+MONTH(T$6)-MONTH($G15)&gt;0,MOD((YEAR(T$6)-YEAR($G15))*12+MONTH(T$6)-MONTH($G15),$H15)=0),1,0),0)=1,"К",IF(IFERROR(IF(AND((YEAR(T$6)-YEAR($I15))*12+MONTH(T$6)-MONTH($I15)&gt;0,MOD((YEAR(T$6)-YEAR($I15))*12+MONTH(T$6)-MONTH($I15),$J15)=0),1,0),0)=1,"Т",""))</f>
        <v/>
      </c>
      <c r="U15" s="12" t="str">
        <f aca="false">IF(IFERROR(IF(AND((YEAR(U$6)-YEAR($G15))*12+MONTH(U$6)-MONTH($G15)&gt;0,MOD((YEAR(U$6)-YEAR($G15))*12+MONTH(U$6)-MONTH($G15),$H15)=0),1,0),0)=1,"К",IF(IFERROR(IF(AND((YEAR(U$6)-YEAR($I15))*12+MONTH(U$6)-MONTH($I15)&gt;0,MOD((YEAR(U$6)-YEAR($I15))*12+MONTH(U$6)-MONTH($I15),$J15)=0),1,0),0)=1,"Т",""))</f>
        <v/>
      </c>
      <c r="V15" s="12" t="str">
        <f aca="false">IF(IFERROR(IF(AND((YEAR(V$6)-YEAR($G15))*12+MONTH(V$6)-MONTH($G15)&gt;0,MOD((YEAR(V$6)-YEAR($G15))*12+MONTH(V$6)-MONTH($G15),$H15)=0),1,0),0)=1,"К",IF(IFERROR(IF(AND((YEAR(V$6)-YEAR($I15))*12+MONTH(V$6)-MONTH($I15)&gt;0,MOD((YEAR(V$6)-YEAR($I15))*12+MONTH(V$6)-MONTH($I15),$J15)=0),1,0),0)=1,"Т",""))</f>
        <v/>
      </c>
      <c r="W15" s="8" t="str">
        <f aca="false">IF(B15="","",COUNTIF(K15:V15,"К"))</f>
        <v/>
      </c>
      <c r="X15" s="8" t="str">
        <f aca="false">IF(B15="","",COUNTIF(K15:V15,"Т"))</f>
        <v/>
      </c>
      <c r="Y15" s="8" t="str">
        <f aca="false">IF(OR(B15="",E15=""),"",ROUND(E15*(W15*Нормативы!$B$4+X15*Нормативы!$B$5),1))</f>
        <v/>
      </c>
      <c r="Z15" s="8" t="str">
        <f aca="false">IF(OR(B15="",E15=""),"",ROUND(E15*(W15*Нормативы!$B$6+X15*Нормативы!$B$7)*IF(F15=2,Нормативы!$B$8,IF(F15=3,Нормативы!$B$9,1)),2))</f>
        <v/>
      </c>
      <c r="AA15" s="9"/>
      <c r="AB15" s="9"/>
    </row>
    <row r="16" customFormat="false" ht="15" hidden="false" customHeight="true" outlineLevel="0" collapsed="false">
      <c r="A16" s="8" t="str">
        <f aca="false">IF(B16="","",ROW()-6)</f>
        <v/>
      </c>
      <c r="B16" s="9"/>
      <c r="C16" s="10"/>
      <c r="D16" s="10"/>
      <c r="E16" s="10"/>
      <c r="F16" s="10"/>
      <c r="G16" s="11"/>
      <c r="H16" s="10"/>
      <c r="I16" s="11"/>
      <c r="J16" s="10"/>
      <c r="K16" s="12" t="str">
        <f aca="false">IF(IFERROR(IF(AND((YEAR(K$6)-YEAR($G16))*12+MONTH(K$6)-MONTH($G16)&gt;0,MOD((YEAR(K$6)-YEAR($G16))*12+MONTH(K$6)-MONTH($G16),$H16)=0),1,0),0)=1,"К",IF(IFERROR(IF(AND((YEAR(K$6)-YEAR($I16))*12+MONTH(K$6)-MONTH($I16)&gt;0,MOD((YEAR(K$6)-YEAR($I16))*12+MONTH(K$6)-MONTH($I16),$J16)=0),1,0),0)=1,"Т",""))</f>
        <v/>
      </c>
      <c r="L16" s="12" t="str">
        <f aca="false">IF(IFERROR(IF(AND((YEAR(L$6)-YEAR($G16))*12+MONTH(L$6)-MONTH($G16)&gt;0,MOD((YEAR(L$6)-YEAR($G16))*12+MONTH(L$6)-MONTH($G16),$H16)=0),1,0),0)=1,"К",IF(IFERROR(IF(AND((YEAR(L$6)-YEAR($I16))*12+MONTH(L$6)-MONTH($I16)&gt;0,MOD((YEAR(L$6)-YEAR($I16))*12+MONTH(L$6)-MONTH($I16),$J16)=0),1,0),0)=1,"Т",""))</f>
        <v/>
      </c>
      <c r="M16" s="12" t="str">
        <f aca="false">IF(IFERROR(IF(AND((YEAR(M$6)-YEAR($G16))*12+MONTH(M$6)-MONTH($G16)&gt;0,MOD((YEAR(M$6)-YEAR($G16))*12+MONTH(M$6)-MONTH($G16),$H16)=0),1,0),0)=1,"К",IF(IFERROR(IF(AND((YEAR(M$6)-YEAR($I16))*12+MONTH(M$6)-MONTH($I16)&gt;0,MOD((YEAR(M$6)-YEAR($I16))*12+MONTH(M$6)-MONTH($I16),$J16)=0),1,0),0)=1,"Т",""))</f>
        <v/>
      </c>
      <c r="N16" s="12" t="str">
        <f aca="false">IF(IFERROR(IF(AND((YEAR(N$6)-YEAR($G16))*12+MONTH(N$6)-MONTH($G16)&gt;0,MOD((YEAR(N$6)-YEAR($G16))*12+MONTH(N$6)-MONTH($G16),$H16)=0),1,0),0)=1,"К",IF(IFERROR(IF(AND((YEAR(N$6)-YEAR($I16))*12+MONTH(N$6)-MONTH($I16)&gt;0,MOD((YEAR(N$6)-YEAR($I16))*12+MONTH(N$6)-MONTH($I16),$J16)=0),1,0),0)=1,"Т",""))</f>
        <v/>
      </c>
      <c r="O16" s="12" t="str">
        <f aca="false">IF(IFERROR(IF(AND((YEAR(O$6)-YEAR($G16))*12+MONTH(O$6)-MONTH($G16)&gt;0,MOD((YEAR(O$6)-YEAR($G16))*12+MONTH(O$6)-MONTH($G16),$H16)=0),1,0),0)=1,"К",IF(IFERROR(IF(AND((YEAR(O$6)-YEAR($I16))*12+MONTH(O$6)-MONTH($I16)&gt;0,MOD((YEAR(O$6)-YEAR($I16))*12+MONTH(O$6)-MONTH($I16),$J16)=0),1,0),0)=1,"Т",""))</f>
        <v/>
      </c>
      <c r="P16" s="12" t="str">
        <f aca="false">IF(IFERROR(IF(AND((YEAR(P$6)-YEAR($G16))*12+MONTH(P$6)-MONTH($G16)&gt;0,MOD((YEAR(P$6)-YEAR($G16))*12+MONTH(P$6)-MONTH($G16),$H16)=0),1,0),0)=1,"К",IF(IFERROR(IF(AND((YEAR(P$6)-YEAR($I16))*12+MONTH(P$6)-MONTH($I16)&gt;0,MOD((YEAR(P$6)-YEAR($I16))*12+MONTH(P$6)-MONTH($I16),$J16)=0),1,0),0)=1,"Т",""))</f>
        <v/>
      </c>
      <c r="Q16" s="12" t="str">
        <f aca="false">IF(IFERROR(IF(AND((YEAR(Q$6)-YEAR($G16))*12+MONTH(Q$6)-MONTH($G16)&gt;0,MOD((YEAR(Q$6)-YEAR($G16))*12+MONTH(Q$6)-MONTH($G16),$H16)=0),1,0),0)=1,"К",IF(IFERROR(IF(AND((YEAR(Q$6)-YEAR($I16))*12+MONTH(Q$6)-MONTH($I16)&gt;0,MOD((YEAR(Q$6)-YEAR($I16))*12+MONTH(Q$6)-MONTH($I16),$J16)=0),1,0),0)=1,"Т",""))</f>
        <v/>
      </c>
      <c r="R16" s="12" t="str">
        <f aca="false">IF(IFERROR(IF(AND((YEAR(R$6)-YEAR($G16))*12+MONTH(R$6)-MONTH($G16)&gt;0,MOD((YEAR(R$6)-YEAR($G16))*12+MONTH(R$6)-MONTH($G16),$H16)=0),1,0),0)=1,"К",IF(IFERROR(IF(AND((YEAR(R$6)-YEAR($I16))*12+MONTH(R$6)-MONTH($I16)&gt;0,MOD((YEAR(R$6)-YEAR($I16))*12+MONTH(R$6)-MONTH($I16),$J16)=0),1,0),0)=1,"Т",""))</f>
        <v/>
      </c>
      <c r="S16" s="12" t="str">
        <f aca="false">IF(IFERROR(IF(AND((YEAR(S$6)-YEAR($G16))*12+MONTH(S$6)-MONTH($G16)&gt;0,MOD((YEAR(S$6)-YEAR($G16))*12+MONTH(S$6)-MONTH($G16),$H16)=0),1,0),0)=1,"К",IF(IFERROR(IF(AND((YEAR(S$6)-YEAR($I16))*12+MONTH(S$6)-MONTH($I16)&gt;0,MOD((YEAR(S$6)-YEAR($I16))*12+MONTH(S$6)-MONTH($I16),$J16)=0),1,0),0)=1,"Т",""))</f>
        <v/>
      </c>
      <c r="T16" s="12" t="str">
        <f aca="false">IF(IFERROR(IF(AND((YEAR(T$6)-YEAR($G16))*12+MONTH(T$6)-MONTH($G16)&gt;0,MOD((YEAR(T$6)-YEAR($G16))*12+MONTH(T$6)-MONTH($G16),$H16)=0),1,0),0)=1,"К",IF(IFERROR(IF(AND((YEAR(T$6)-YEAR($I16))*12+MONTH(T$6)-MONTH($I16)&gt;0,MOD((YEAR(T$6)-YEAR($I16))*12+MONTH(T$6)-MONTH($I16),$J16)=0),1,0),0)=1,"Т",""))</f>
        <v/>
      </c>
      <c r="U16" s="12" t="str">
        <f aca="false">IF(IFERROR(IF(AND((YEAR(U$6)-YEAR($G16))*12+MONTH(U$6)-MONTH($G16)&gt;0,MOD((YEAR(U$6)-YEAR($G16))*12+MONTH(U$6)-MONTH($G16),$H16)=0),1,0),0)=1,"К",IF(IFERROR(IF(AND((YEAR(U$6)-YEAR($I16))*12+MONTH(U$6)-MONTH($I16)&gt;0,MOD((YEAR(U$6)-YEAR($I16))*12+MONTH(U$6)-MONTH($I16),$J16)=0),1,0),0)=1,"Т",""))</f>
        <v/>
      </c>
      <c r="V16" s="12" t="str">
        <f aca="false">IF(IFERROR(IF(AND((YEAR(V$6)-YEAR($G16))*12+MONTH(V$6)-MONTH($G16)&gt;0,MOD((YEAR(V$6)-YEAR($G16))*12+MONTH(V$6)-MONTH($G16),$H16)=0),1,0),0)=1,"К",IF(IFERROR(IF(AND((YEAR(V$6)-YEAR($I16))*12+MONTH(V$6)-MONTH($I16)&gt;0,MOD((YEAR(V$6)-YEAR($I16))*12+MONTH(V$6)-MONTH($I16),$J16)=0),1,0),0)=1,"Т",""))</f>
        <v/>
      </c>
      <c r="W16" s="8" t="str">
        <f aca="false">IF(B16="","",COUNTIF(K16:V16,"К"))</f>
        <v/>
      </c>
      <c r="X16" s="8" t="str">
        <f aca="false">IF(B16="","",COUNTIF(K16:V16,"Т"))</f>
        <v/>
      </c>
      <c r="Y16" s="8" t="str">
        <f aca="false">IF(OR(B16="",E16=""),"",ROUND(E16*(W16*Нормативы!$B$4+X16*Нормативы!$B$5),1))</f>
        <v/>
      </c>
      <c r="Z16" s="8" t="str">
        <f aca="false">IF(OR(B16="",E16=""),"",ROUND(E16*(W16*Нормативы!$B$6+X16*Нормативы!$B$7)*IF(F16=2,Нормативы!$B$8,IF(F16=3,Нормативы!$B$9,1)),2))</f>
        <v/>
      </c>
      <c r="AA16" s="9"/>
      <c r="AB16" s="9"/>
    </row>
    <row r="17" customFormat="false" ht="15" hidden="false" customHeight="true" outlineLevel="0" collapsed="false">
      <c r="A17" s="8" t="str">
        <f aca="false">IF(B17="","",ROW()-6)</f>
        <v/>
      </c>
      <c r="B17" s="9"/>
      <c r="C17" s="10"/>
      <c r="D17" s="10"/>
      <c r="E17" s="10"/>
      <c r="F17" s="10"/>
      <c r="G17" s="11"/>
      <c r="H17" s="10"/>
      <c r="I17" s="11"/>
      <c r="J17" s="10"/>
      <c r="K17" s="12" t="str">
        <f aca="false">IF(IFERROR(IF(AND((YEAR(K$6)-YEAR($G17))*12+MONTH(K$6)-MONTH($G17)&gt;0,MOD((YEAR(K$6)-YEAR($G17))*12+MONTH(K$6)-MONTH($G17),$H17)=0),1,0),0)=1,"К",IF(IFERROR(IF(AND((YEAR(K$6)-YEAR($I17))*12+MONTH(K$6)-MONTH($I17)&gt;0,MOD((YEAR(K$6)-YEAR($I17))*12+MONTH(K$6)-MONTH($I17),$J17)=0),1,0),0)=1,"Т",""))</f>
        <v/>
      </c>
      <c r="L17" s="12" t="str">
        <f aca="false">IF(IFERROR(IF(AND((YEAR(L$6)-YEAR($G17))*12+MONTH(L$6)-MONTH($G17)&gt;0,MOD((YEAR(L$6)-YEAR($G17))*12+MONTH(L$6)-MONTH($G17),$H17)=0),1,0),0)=1,"К",IF(IFERROR(IF(AND((YEAR(L$6)-YEAR($I17))*12+MONTH(L$6)-MONTH($I17)&gt;0,MOD((YEAR(L$6)-YEAR($I17))*12+MONTH(L$6)-MONTH($I17),$J17)=0),1,0),0)=1,"Т",""))</f>
        <v/>
      </c>
      <c r="M17" s="12" t="str">
        <f aca="false">IF(IFERROR(IF(AND((YEAR(M$6)-YEAR($G17))*12+MONTH(M$6)-MONTH($G17)&gt;0,MOD((YEAR(M$6)-YEAR($G17))*12+MONTH(M$6)-MONTH($G17),$H17)=0),1,0),0)=1,"К",IF(IFERROR(IF(AND((YEAR(M$6)-YEAR($I17))*12+MONTH(M$6)-MONTH($I17)&gt;0,MOD((YEAR(M$6)-YEAR($I17))*12+MONTH(M$6)-MONTH($I17),$J17)=0),1,0),0)=1,"Т",""))</f>
        <v/>
      </c>
      <c r="N17" s="12" t="str">
        <f aca="false">IF(IFERROR(IF(AND((YEAR(N$6)-YEAR($G17))*12+MONTH(N$6)-MONTH($G17)&gt;0,MOD((YEAR(N$6)-YEAR($G17))*12+MONTH(N$6)-MONTH($G17),$H17)=0),1,0),0)=1,"К",IF(IFERROR(IF(AND((YEAR(N$6)-YEAR($I17))*12+MONTH(N$6)-MONTH($I17)&gt;0,MOD((YEAR(N$6)-YEAR($I17))*12+MONTH(N$6)-MONTH($I17),$J17)=0),1,0),0)=1,"Т",""))</f>
        <v/>
      </c>
      <c r="O17" s="12" t="str">
        <f aca="false">IF(IFERROR(IF(AND((YEAR(O$6)-YEAR($G17))*12+MONTH(O$6)-MONTH($G17)&gt;0,MOD((YEAR(O$6)-YEAR($G17))*12+MONTH(O$6)-MONTH($G17),$H17)=0),1,0),0)=1,"К",IF(IFERROR(IF(AND((YEAR(O$6)-YEAR($I17))*12+MONTH(O$6)-MONTH($I17)&gt;0,MOD((YEAR(O$6)-YEAR($I17))*12+MONTH(O$6)-MONTH($I17),$J17)=0),1,0),0)=1,"Т",""))</f>
        <v/>
      </c>
      <c r="P17" s="12" t="str">
        <f aca="false">IF(IFERROR(IF(AND((YEAR(P$6)-YEAR($G17))*12+MONTH(P$6)-MONTH($G17)&gt;0,MOD((YEAR(P$6)-YEAR($G17))*12+MONTH(P$6)-MONTH($G17),$H17)=0),1,0),0)=1,"К",IF(IFERROR(IF(AND((YEAR(P$6)-YEAR($I17))*12+MONTH(P$6)-MONTH($I17)&gt;0,MOD((YEAR(P$6)-YEAR($I17))*12+MONTH(P$6)-MONTH($I17),$J17)=0),1,0),0)=1,"Т",""))</f>
        <v/>
      </c>
      <c r="Q17" s="12" t="str">
        <f aca="false">IF(IFERROR(IF(AND((YEAR(Q$6)-YEAR($G17))*12+MONTH(Q$6)-MONTH($G17)&gt;0,MOD((YEAR(Q$6)-YEAR($G17))*12+MONTH(Q$6)-MONTH($G17),$H17)=0),1,0),0)=1,"К",IF(IFERROR(IF(AND((YEAR(Q$6)-YEAR($I17))*12+MONTH(Q$6)-MONTH($I17)&gt;0,MOD((YEAR(Q$6)-YEAR($I17))*12+MONTH(Q$6)-MONTH($I17),$J17)=0),1,0),0)=1,"Т",""))</f>
        <v/>
      </c>
      <c r="R17" s="12" t="str">
        <f aca="false">IF(IFERROR(IF(AND((YEAR(R$6)-YEAR($G17))*12+MONTH(R$6)-MONTH($G17)&gt;0,MOD((YEAR(R$6)-YEAR($G17))*12+MONTH(R$6)-MONTH($G17),$H17)=0),1,0),0)=1,"К",IF(IFERROR(IF(AND((YEAR(R$6)-YEAR($I17))*12+MONTH(R$6)-MONTH($I17)&gt;0,MOD((YEAR(R$6)-YEAR($I17))*12+MONTH(R$6)-MONTH($I17),$J17)=0),1,0),0)=1,"Т",""))</f>
        <v/>
      </c>
      <c r="S17" s="12" t="str">
        <f aca="false">IF(IFERROR(IF(AND((YEAR(S$6)-YEAR($G17))*12+MONTH(S$6)-MONTH($G17)&gt;0,MOD((YEAR(S$6)-YEAR($G17))*12+MONTH(S$6)-MONTH($G17),$H17)=0),1,0),0)=1,"К",IF(IFERROR(IF(AND((YEAR(S$6)-YEAR($I17))*12+MONTH(S$6)-MONTH($I17)&gt;0,MOD((YEAR(S$6)-YEAR($I17))*12+MONTH(S$6)-MONTH($I17),$J17)=0),1,0),0)=1,"Т",""))</f>
        <v/>
      </c>
      <c r="T17" s="12" t="str">
        <f aca="false">IF(IFERROR(IF(AND((YEAR(T$6)-YEAR($G17))*12+MONTH(T$6)-MONTH($G17)&gt;0,MOD((YEAR(T$6)-YEAR($G17))*12+MONTH(T$6)-MONTH($G17),$H17)=0),1,0),0)=1,"К",IF(IFERROR(IF(AND((YEAR(T$6)-YEAR($I17))*12+MONTH(T$6)-MONTH($I17)&gt;0,MOD((YEAR(T$6)-YEAR($I17))*12+MONTH(T$6)-MONTH($I17),$J17)=0),1,0),0)=1,"Т",""))</f>
        <v/>
      </c>
      <c r="U17" s="12" t="str">
        <f aca="false">IF(IFERROR(IF(AND((YEAR(U$6)-YEAR($G17))*12+MONTH(U$6)-MONTH($G17)&gt;0,MOD((YEAR(U$6)-YEAR($G17))*12+MONTH(U$6)-MONTH($G17),$H17)=0),1,0),0)=1,"К",IF(IFERROR(IF(AND((YEAR(U$6)-YEAR($I17))*12+MONTH(U$6)-MONTH($I17)&gt;0,MOD((YEAR(U$6)-YEAR($I17))*12+MONTH(U$6)-MONTH($I17),$J17)=0),1,0),0)=1,"Т",""))</f>
        <v/>
      </c>
      <c r="V17" s="12" t="str">
        <f aca="false">IF(IFERROR(IF(AND((YEAR(V$6)-YEAR($G17))*12+MONTH(V$6)-MONTH($G17)&gt;0,MOD((YEAR(V$6)-YEAR($G17))*12+MONTH(V$6)-MONTH($G17),$H17)=0),1,0),0)=1,"К",IF(IFERROR(IF(AND((YEAR(V$6)-YEAR($I17))*12+MONTH(V$6)-MONTH($I17)&gt;0,MOD((YEAR(V$6)-YEAR($I17))*12+MONTH(V$6)-MONTH($I17),$J17)=0),1,0),0)=1,"Т",""))</f>
        <v/>
      </c>
      <c r="W17" s="8" t="str">
        <f aca="false">IF(B17="","",COUNTIF(K17:V17,"К"))</f>
        <v/>
      </c>
      <c r="X17" s="8" t="str">
        <f aca="false">IF(B17="","",COUNTIF(K17:V17,"Т"))</f>
        <v/>
      </c>
      <c r="Y17" s="8" t="str">
        <f aca="false">IF(OR(B17="",E17=""),"",ROUND(E17*(W17*Нормативы!$B$4+X17*Нормативы!$B$5),1))</f>
        <v/>
      </c>
      <c r="Z17" s="8" t="str">
        <f aca="false">IF(OR(B17="",E17=""),"",ROUND(E17*(W17*Нормативы!$B$6+X17*Нормативы!$B$7)*IF(F17=2,Нормативы!$B$8,IF(F17=3,Нормативы!$B$9,1)),2))</f>
        <v/>
      </c>
      <c r="AA17" s="9"/>
      <c r="AB17" s="9"/>
    </row>
    <row r="18" customFormat="false" ht="15" hidden="false" customHeight="true" outlineLevel="0" collapsed="false">
      <c r="A18" s="8" t="str">
        <f aca="false">IF(B18="","",ROW()-6)</f>
        <v/>
      </c>
      <c r="B18" s="9"/>
      <c r="C18" s="10"/>
      <c r="D18" s="10"/>
      <c r="E18" s="10"/>
      <c r="F18" s="10"/>
      <c r="G18" s="11"/>
      <c r="H18" s="10"/>
      <c r="I18" s="11"/>
      <c r="J18" s="10"/>
      <c r="K18" s="12" t="str">
        <f aca="false">IF(IFERROR(IF(AND((YEAR(K$6)-YEAR($G18))*12+MONTH(K$6)-MONTH($G18)&gt;0,MOD((YEAR(K$6)-YEAR($G18))*12+MONTH(K$6)-MONTH($G18),$H18)=0),1,0),0)=1,"К",IF(IFERROR(IF(AND((YEAR(K$6)-YEAR($I18))*12+MONTH(K$6)-MONTH($I18)&gt;0,MOD((YEAR(K$6)-YEAR($I18))*12+MONTH(K$6)-MONTH($I18),$J18)=0),1,0),0)=1,"Т",""))</f>
        <v/>
      </c>
      <c r="L18" s="12" t="str">
        <f aca="false">IF(IFERROR(IF(AND((YEAR(L$6)-YEAR($G18))*12+MONTH(L$6)-MONTH($G18)&gt;0,MOD((YEAR(L$6)-YEAR($G18))*12+MONTH(L$6)-MONTH($G18),$H18)=0),1,0),0)=1,"К",IF(IFERROR(IF(AND((YEAR(L$6)-YEAR($I18))*12+MONTH(L$6)-MONTH($I18)&gt;0,MOD((YEAR(L$6)-YEAR($I18))*12+MONTH(L$6)-MONTH($I18),$J18)=0),1,0),0)=1,"Т",""))</f>
        <v/>
      </c>
      <c r="M18" s="12" t="str">
        <f aca="false">IF(IFERROR(IF(AND((YEAR(M$6)-YEAR($G18))*12+MONTH(M$6)-MONTH($G18)&gt;0,MOD((YEAR(M$6)-YEAR($G18))*12+MONTH(M$6)-MONTH($G18),$H18)=0),1,0),0)=1,"К",IF(IFERROR(IF(AND((YEAR(M$6)-YEAR($I18))*12+MONTH(M$6)-MONTH($I18)&gt;0,MOD((YEAR(M$6)-YEAR($I18))*12+MONTH(M$6)-MONTH($I18),$J18)=0),1,0),0)=1,"Т",""))</f>
        <v/>
      </c>
      <c r="N18" s="12" t="str">
        <f aca="false">IF(IFERROR(IF(AND((YEAR(N$6)-YEAR($G18))*12+MONTH(N$6)-MONTH($G18)&gt;0,MOD((YEAR(N$6)-YEAR($G18))*12+MONTH(N$6)-MONTH($G18),$H18)=0),1,0),0)=1,"К",IF(IFERROR(IF(AND((YEAR(N$6)-YEAR($I18))*12+MONTH(N$6)-MONTH($I18)&gt;0,MOD((YEAR(N$6)-YEAR($I18))*12+MONTH(N$6)-MONTH($I18),$J18)=0),1,0),0)=1,"Т",""))</f>
        <v/>
      </c>
      <c r="O18" s="12" t="str">
        <f aca="false">IF(IFERROR(IF(AND((YEAR(O$6)-YEAR($G18))*12+MONTH(O$6)-MONTH($G18)&gt;0,MOD((YEAR(O$6)-YEAR($G18))*12+MONTH(O$6)-MONTH($G18),$H18)=0),1,0),0)=1,"К",IF(IFERROR(IF(AND((YEAR(O$6)-YEAR($I18))*12+MONTH(O$6)-MONTH($I18)&gt;0,MOD((YEAR(O$6)-YEAR($I18))*12+MONTH(O$6)-MONTH($I18),$J18)=0),1,0),0)=1,"Т",""))</f>
        <v/>
      </c>
      <c r="P18" s="12" t="str">
        <f aca="false">IF(IFERROR(IF(AND((YEAR(P$6)-YEAR($G18))*12+MONTH(P$6)-MONTH($G18)&gt;0,MOD((YEAR(P$6)-YEAR($G18))*12+MONTH(P$6)-MONTH($G18),$H18)=0),1,0),0)=1,"К",IF(IFERROR(IF(AND((YEAR(P$6)-YEAR($I18))*12+MONTH(P$6)-MONTH($I18)&gt;0,MOD((YEAR(P$6)-YEAR($I18))*12+MONTH(P$6)-MONTH($I18),$J18)=0),1,0),0)=1,"Т",""))</f>
        <v/>
      </c>
      <c r="Q18" s="12" t="str">
        <f aca="false">IF(IFERROR(IF(AND((YEAR(Q$6)-YEAR($G18))*12+MONTH(Q$6)-MONTH($G18)&gt;0,MOD((YEAR(Q$6)-YEAR($G18))*12+MONTH(Q$6)-MONTH($G18),$H18)=0),1,0),0)=1,"К",IF(IFERROR(IF(AND((YEAR(Q$6)-YEAR($I18))*12+MONTH(Q$6)-MONTH($I18)&gt;0,MOD((YEAR(Q$6)-YEAR($I18))*12+MONTH(Q$6)-MONTH($I18),$J18)=0),1,0),0)=1,"Т",""))</f>
        <v/>
      </c>
      <c r="R18" s="12" t="str">
        <f aca="false">IF(IFERROR(IF(AND((YEAR(R$6)-YEAR($G18))*12+MONTH(R$6)-MONTH($G18)&gt;0,MOD((YEAR(R$6)-YEAR($G18))*12+MONTH(R$6)-MONTH($G18),$H18)=0),1,0),0)=1,"К",IF(IFERROR(IF(AND((YEAR(R$6)-YEAR($I18))*12+MONTH(R$6)-MONTH($I18)&gt;0,MOD((YEAR(R$6)-YEAR($I18))*12+MONTH(R$6)-MONTH($I18),$J18)=0),1,0),0)=1,"Т",""))</f>
        <v/>
      </c>
      <c r="S18" s="12" t="str">
        <f aca="false">IF(IFERROR(IF(AND((YEAR(S$6)-YEAR($G18))*12+MONTH(S$6)-MONTH($G18)&gt;0,MOD((YEAR(S$6)-YEAR($G18))*12+MONTH(S$6)-MONTH($G18),$H18)=0),1,0),0)=1,"К",IF(IFERROR(IF(AND((YEAR(S$6)-YEAR($I18))*12+MONTH(S$6)-MONTH($I18)&gt;0,MOD((YEAR(S$6)-YEAR($I18))*12+MONTH(S$6)-MONTH($I18),$J18)=0),1,0),0)=1,"Т",""))</f>
        <v/>
      </c>
      <c r="T18" s="12" t="str">
        <f aca="false">IF(IFERROR(IF(AND((YEAR(T$6)-YEAR($G18))*12+MONTH(T$6)-MONTH($G18)&gt;0,MOD((YEAR(T$6)-YEAR($G18))*12+MONTH(T$6)-MONTH($G18),$H18)=0),1,0),0)=1,"К",IF(IFERROR(IF(AND((YEAR(T$6)-YEAR($I18))*12+MONTH(T$6)-MONTH($I18)&gt;0,MOD((YEAR(T$6)-YEAR($I18))*12+MONTH(T$6)-MONTH($I18),$J18)=0),1,0),0)=1,"Т",""))</f>
        <v/>
      </c>
      <c r="U18" s="12" t="str">
        <f aca="false">IF(IFERROR(IF(AND((YEAR(U$6)-YEAR($G18))*12+MONTH(U$6)-MONTH($G18)&gt;0,MOD((YEAR(U$6)-YEAR($G18))*12+MONTH(U$6)-MONTH($G18),$H18)=0),1,0),0)=1,"К",IF(IFERROR(IF(AND((YEAR(U$6)-YEAR($I18))*12+MONTH(U$6)-MONTH($I18)&gt;0,MOD((YEAR(U$6)-YEAR($I18))*12+MONTH(U$6)-MONTH($I18),$J18)=0),1,0),0)=1,"Т",""))</f>
        <v/>
      </c>
      <c r="V18" s="12" t="str">
        <f aca="false">IF(IFERROR(IF(AND((YEAR(V$6)-YEAR($G18))*12+MONTH(V$6)-MONTH($G18)&gt;0,MOD((YEAR(V$6)-YEAR($G18))*12+MONTH(V$6)-MONTH($G18),$H18)=0),1,0),0)=1,"К",IF(IFERROR(IF(AND((YEAR(V$6)-YEAR($I18))*12+MONTH(V$6)-MONTH($I18)&gt;0,MOD((YEAR(V$6)-YEAR($I18))*12+MONTH(V$6)-MONTH($I18),$J18)=0),1,0),0)=1,"Т",""))</f>
        <v/>
      </c>
      <c r="W18" s="8" t="str">
        <f aca="false">IF(B18="","",COUNTIF(K18:V18,"К"))</f>
        <v/>
      </c>
      <c r="X18" s="8" t="str">
        <f aca="false">IF(B18="","",COUNTIF(K18:V18,"Т"))</f>
        <v/>
      </c>
      <c r="Y18" s="8" t="str">
        <f aca="false">IF(OR(B18="",E18=""),"",ROUND(E18*(W18*Нормативы!$B$4+X18*Нормативы!$B$5),1))</f>
        <v/>
      </c>
      <c r="Z18" s="8" t="str">
        <f aca="false">IF(OR(B18="",E18=""),"",ROUND(E18*(W18*Нормативы!$B$6+X18*Нормативы!$B$7)*IF(F18=2,Нормативы!$B$8,IF(F18=3,Нормативы!$B$9,1)),2))</f>
        <v/>
      </c>
      <c r="AA18" s="9"/>
      <c r="AB18" s="9"/>
    </row>
    <row r="19" customFormat="false" ht="15" hidden="false" customHeight="true" outlineLevel="0" collapsed="false">
      <c r="A19" s="8" t="str">
        <f aca="false">IF(B19="","",ROW()-6)</f>
        <v/>
      </c>
      <c r="B19" s="9"/>
      <c r="C19" s="10"/>
      <c r="D19" s="10"/>
      <c r="E19" s="10"/>
      <c r="F19" s="10"/>
      <c r="G19" s="11"/>
      <c r="H19" s="10"/>
      <c r="I19" s="11"/>
      <c r="J19" s="10"/>
      <c r="K19" s="12" t="str">
        <f aca="false">IF(IFERROR(IF(AND((YEAR(K$6)-YEAR($G19))*12+MONTH(K$6)-MONTH($G19)&gt;0,MOD((YEAR(K$6)-YEAR($G19))*12+MONTH(K$6)-MONTH($G19),$H19)=0),1,0),0)=1,"К",IF(IFERROR(IF(AND((YEAR(K$6)-YEAR($I19))*12+MONTH(K$6)-MONTH($I19)&gt;0,MOD((YEAR(K$6)-YEAR($I19))*12+MONTH(K$6)-MONTH($I19),$J19)=0),1,0),0)=1,"Т",""))</f>
        <v/>
      </c>
      <c r="L19" s="12" t="str">
        <f aca="false">IF(IFERROR(IF(AND((YEAR(L$6)-YEAR($G19))*12+MONTH(L$6)-MONTH($G19)&gt;0,MOD((YEAR(L$6)-YEAR($G19))*12+MONTH(L$6)-MONTH($G19),$H19)=0),1,0),0)=1,"К",IF(IFERROR(IF(AND((YEAR(L$6)-YEAR($I19))*12+MONTH(L$6)-MONTH($I19)&gt;0,MOD((YEAR(L$6)-YEAR($I19))*12+MONTH(L$6)-MONTH($I19),$J19)=0),1,0),0)=1,"Т",""))</f>
        <v/>
      </c>
      <c r="M19" s="12" t="str">
        <f aca="false">IF(IFERROR(IF(AND((YEAR(M$6)-YEAR($G19))*12+MONTH(M$6)-MONTH($G19)&gt;0,MOD((YEAR(M$6)-YEAR($G19))*12+MONTH(M$6)-MONTH($G19),$H19)=0),1,0),0)=1,"К",IF(IFERROR(IF(AND((YEAR(M$6)-YEAR($I19))*12+MONTH(M$6)-MONTH($I19)&gt;0,MOD((YEAR(M$6)-YEAR($I19))*12+MONTH(M$6)-MONTH($I19),$J19)=0),1,0),0)=1,"Т",""))</f>
        <v/>
      </c>
      <c r="N19" s="12" t="str">
        <f aca="false">IF(IFERROR(IF(AND((YEAR(N$6)-YEAR($G19))*12+MONTH(N$6)-MONTH($G19)&gt;0,MOD((YEAR(N$6)-YEAR($G19))*12+MONTH(N$6)-MONTH($G19),$H19)=0),1,0),0)=1,"К",IF(IFERROR(IF(AND((YEAR(N$6)-YEAR($I19))*12+MONTH(N$6)-MONTH($I19)&gt;0,MOD((YEAR(N$6)-YEAR($I19))*12+MONTH(N$6)-MONTH($I19),$J19)=0),1,0),0)=1,"Т",""))</f>
        <v/>
      </c>
      <c r="O19" s="12" t="str">
        <f aca="false">IF(IFERROR(IF(AND((YEAR(O$6)-YEAR($G19))*12+MONTH(O$6)-MONTH($G19)&gt;0,MOD((YEAR(O$6)-YEAR($G19))*12+MONTH(O$6)-MONTH($G19),$H19)=0),1,0),0)=1,"К",IF(IFERROR(IF(AND((YEAR(O$6)-YEAR($I19))*12+MONTH(O$6)-MONTH($I19)&gt;0,MOD((YEAR(O$6)-YEAR($I19))*12+MONTH(O$6)-MONTH($I19),$J19)=0),1,0),0)=1,"Т",""))</f>
        <v/>
      </c>
      <c r="P19" s="12" t="str">
        <f aca="false">IF(IFERROR(IF(AND((YEAR(P$6)-YEAR($G19))*12+MONTH(P$6)-MONTH($G19)&gt;0,MOD((YEAR(P$6)-YEAR($G19))*12+MONTH(P$6)-MONTH($G19),$H19)=0),1,0),0)=1,"К",IF(IFERROR(IF(AND((YEAR(P$6)-YEAR($I19))*12+MONTH(P$6)-MONTH($I19)&gt;0,MOD((YEAR(P$6)-YEAR($I19))*12+MONTH(P$6)-MONTH($I19),$J19)=0),1,0),0)=1,"Т",""))</f>
        <v/>
      </c>
      <c r="Q19" s="12" t="str">
        <f aca="false">IF(IFERROR(IF(AND((YEAR(Q$6)-YEAR($G19))*12+MONTH(Q$6)-MONTH($G19)&gt;0,MOD((YEAR(Q$6)-YEAR($G19))*12+MONTH(Q$6)-MONTH($G19),$H19)=0),1,0),0)=1,"К",IF(IFERROR(IF(AND((YEAR(Q$6)-YEAR($I19))*12+MONTH(Q$6)-MONTH($I19)&gt;0,MOD((YEAR(Q$6)-YEAR($I19))*12+MONTH(Q$6)-MONTH($I19),$J19)=0),1,0),0)=1,"Т",""))</f>
        <v/>
      </c>
      <c r="R19" s="12" t="str">
        <f aca="false">IF(IFERROR(IF(AND((YEAR(R$6)-YEAR($G19))*12+MONTH(R$6)-MONTH($G19)&gt;0,MOD((YEAR(R$6)-YEAR($G19))*12+MONTH(R$6)-MONTH($G19),$H19)=0),1,0),0)=1,"К",IF(IFERROR(IF(AND((YEAR(R$6)-YEAR($I19))*12+MONTH(R$6)-MONTH($I19)&gt;0,MOD((YEAR(R$6)-YEAR($I19))*12+MONTH(R$6)-MONTH($I19),$J19)=0),1,0),0)=1,"Т",""))</f>
        <v/>
      </c>
      <c r="S19" s="12" t="str">
        <f aca="false">IF(IFERROR(IF(AND((YEAR(S$6)-YEAR($G19))*12+MONTH(S$6)-MONTH($G19)&gt;0,MOD((YEAR(S$6)-YEAR($G19))*12+MONTH(S$6)-MONTH($G19),$H19)=0),1,0),0)=1,"К",IF(IFERROR(IF(AND((YEAR(S$6)-YEAR($I19))*12+MONTH(S$6)-MONTH($I19)&gt;0,MOD((YEAR(S$6)-YEAR($I19))*12+MONTH(S$6)-MONTH($I19),$J19)=0),1,0),0)=1,"Т",""))</f>
        <v/>
      </c>
      <c r="T19" s="12" t="str">
        <f aca="false">IF(IFERROR(IF(AND((YEAR(T$6)-YEAR($G19))*12+MONTH(T$6)-MONTH($G19)&gt;0,MOD((YEAR(T$6)-YEAR($G19))*12+MONTH(T$6)-MONTH($G19),$H19)=0),1,0),0)=1,"К",IF(IFERROR(IF(AND((YEAR(T$6)-YEAR($I19))*12+MONTH(T$6)-MONTH($I19)&gt;0,MOD((YEAR(T$6)-YEAR($I19))*12+MONTH(T$6)-MONTH($I19),$J19)=0),1,0),0)=1,"Т",""))</f>
        <v/>
      </c>
      <c r="U19" s="12" t="str">
        <f aca="false">IF(IFERROR(IF(AND((YEAR(U$6)-YEAR($G19))*12+MONTH(U$6)-MONTH($G19)&gt;0,MOD((YEAR(U$6)-YEAR($G19))*12+MONTH(U$6)-MONTH($G19),$H19)=0),1,0),0)=1,"К",IF(IFERROR(IF(AND((YEAR(U$6)-YEAR($I19))*12+MONTH(U$6)-MONTH($I19)&gt;0,MOD((YEAR(U$6)-YEAR($I19))*12+MONTH(U$6)-MONTH($I19),$J19)=0),1,0),0)=1,"Т",""))</f>
        <v/>
      </c>
      <c r="V19" s="12" t="str">
        <f aca="false">IF(IFERROR(IF(AND((YEAR(V$6)-YEAR($G19))*12+MONTH(V$6)-MONTH($G19)&gt;0,MOD((YEAR(V$6)-YEAR($G19))*12+MONTH(V$6)-MONTH($G19),$H19)=0),1,0),0)=1,"К",IF(IFERROR(IF(AND((YEAR(V$6)-YEAR($I19))*12+MONTH(V$6)-MONTH($I19)&gt;0,MOD((YEAR(V$6)-YEAR($I19))*12+MONTH(V$6)-MONTH($I19),$J19)=0),1,0),0)=1,"Т",""))</f>
        <v/>
      </c>
      <c r="W19" s="8" t="str">
        <f aca="false">IF(B19="","",COUNTIF(K19:V19,"К"))</f>
        <v/>
      </c>
      <c r="X19" s="8" t="str">
        <f aca="false">IF(B19="","",COUNTIF(K19:V19,"Т"))</f>
        <v/>
      </c>
      <c r="Y19" s="8" t="str">
        <f aca="false">IF(OR(B19="",E19=""),"",ROUND(E19*(W19*Нормативы!$B$4+X19*Нормативы!$B$5),1))</f>
        <v/>
      </c>
      <c r="Z19" s="8" t="str">
        <f aca="false">IF(OR(B19="",E19=""),"",ROUND(E19*(W19*Нормативы!$B$6+X19*Нормативы!$B$7)*IF(F19=2,Нормативы!$B$8,IF(F19=3,Нормативы!$B$9,1)),2))</f>
        <v/>
      </c>
      <c r="AA19" s="9"/>
      <c r="AB19" s="9"/>
    </row>
    <row r="20" customFormat="false" ht="15" hidden="false" customHeight="true" outlineLevel="0" collapsed="false">
      <c r="A20" s="8" t="str">
        <f aca="false">IF(B20="","",ROW()-6)</f>
        <v/>
      </c>
      <c r="B20" s="9"/>
      <c r="C20" s="10"/>
      <c r="D20" s="10"/>
      <c r="E20" s="10"/>
      <c r="F20" s="10"/>
      <c r="G20" s="11"/>
      <c r="H20" s="10"/>
      <c r="I20" s="11"/>
      <c r="J20" s="10"/>
      <c r="K20" s="12" t="str">
        <f aca="false">IF(IFERROR(IF(AND((YEAR(K$6)-YEAR($G20))*12+MONTH(K$6)-MONTH($G20)&gt;0,MOD((YEAR(K$6)-YEAR($G20))*12+MONTH(K$6)-MONTH($G20),$H20)=0),1,0),0)=1,"К",IF(IFERROR(IF(AND((YEAR(K$6)-YEAR($I20))*12+MONTH(K$6)-MONTH($I20)&gt;0,MOD((YEAR(K$6)-YEAR($I20))*12+MONTH(K$6)-MONTH($I20),$J20)=0),1,0),0)=1,"Т",""))</f>
        <v/>
      </c>
      <c r="L20" s="12" t="str">
        <f aca="false">IF(IFERROR(IF(AND((YEAR(L$6)-YEAR($G20))*12+MONTH(L$6)-MONTH($G20)&gt;0,MOD((YEAR(L$6)-YEAR($G20))*12+MONTH(L$6)-MONTH($G20),$H20)=0),1,0),0)=1,"К",IF(IFERROR(IF(AND((YEAR(L$6)-YEAR($I20))*12+MONTH(L$6)-MONTH($I20)&gt;0,MOD((YEAR(L$6)-YEAR($I20))*12+MONTH(L$6)-MONTH($I20),$J20)=0),1,0),0)=1,"Т",""))</f>
        <v/>
      </c>
      <c r="M20" s="12" t="str">
        <f aca="false">IF(IFERROR(IF(AND((YEAR(M$6)-YEAR($G20))*12+MONTH(M$6)-MONTH($G20)&gt;0,MOD((YEAR(M$6)-YEAR($G20))*12+MONTH(M$6)-MONTH($G20),$H20)=0),1,0),0)=1,"К",IF(IFERROR(IF(AND((YEAR(M$6)-YEAR($I20))*12+MONTH(M$6)-MONTH($I20)&gt;0,MOD((YEAR(M$6)-YEAR($I20))*12+MONTH(M$6)-MONTH($I20),$J20)=0),1,0),0)=1,"Т",""))</f>
        <v/>
      </c>
      <c r="N20" s="12" t="str">
        <f aca="false">IF(IFERROR(IF(AND((YEAR(N$6)-YEAR($G20))*12+MONTH(N$6)-MONTH($G20)&gt;0,MOD((YEAR(N$6)-YEAR($G20))*12+MONTH(N$6)-MONTH($G20),$H20)=0),1,0),0)=1,"К",IF(IFERROR(IF(AND((YEAR(N$6)-YEAR($I20))*12+MONTH(N$6)-MONTH($I20)&gt;0,MOD((YEAR(N$6)-YEAR($I20))*12+MONTH(N$6)-MONTH($I20),$J20)=0),1,0),0)=1,"Т",""))</f>
        <v/>
      </c>
      <c r="O20" s="12" t="str">
        <f aca="false">IF(IFERROR(IF(AND((YEAR(O$6)-YEAR($G20))*12+MONTH(O$6)-MONTH($G20)&gt;0,MOD((YEAR(O$6)-YEAR($G20))*12+MONTH(O$6)-MONTH($G20),$H20)=0),1,0),0)=1,"К",IF(IFERROR(IF(AND((YEAR(O$6)-YEAR($I20))*12+MONTH(O$6)-MONTH($I20)&gt;0,MOD((YEAR(O$6)-YEAR($I20))*12+MONTH(O$6)-MONTH($I20),$J20)=0),1,0),0)=1,"Т",""))</f>
        <v/>
      </c>
      <c r="P20" s="12" t="str">
        <f aca="false">IF(IFERROR(IF(AND((YEAR(P$6)-YEAR($G20))*12+MONTH(P$6)-MONTH($G20)&gt;0,MOD((YEAR(P$6)-YEAR($G20))*12+MONTH(P$6)-MONTH($G20),$H20)=0),1,0),0)=1,"К",IF(IFERROR(IF(AND((YEAR(P$6)-YEAR($I20))*12+MONTH(P$6)-MONTH($I20)&gt;0,MOD((YEAR(P$6)-YEAR($I20))*12+MONTH(P$6)-MONTH($I20),$J20)=0),1,0),0)=1,"Т",""))</f>
        <v/>
      </c>
      <c r="Q20" s="12" t="str">
        <f aca="false">IF(IFERROR(IF(AND((YEAR(Q$6)-YEAR($G20))*12+MONTH(Q$6)-MONTH($G20)&gt;0,MOD((YEAR(Q$6)-YEAR($G20))*12+MONTH(Q$6)-MONTH($G20),$H20)=0),1,0),0)=1,"К",IF(IFERROR(IF(AND((YEAR(Q$6)-YEAR($I20))*12+MONTH(Q$6)-MONTH($I20)&gt;0,MOD((YEAR(Q$6)-YEAR($I20))*12+MONTH(Q$6)-MONTH($I20),$J20)=0),1,0),0)=1,"Т",""))</f>
        <v/>
      </c>
      <c r="R20" s="12" t="str">
        <f aca="false">IF(IFERROR(IF(AND((YEAR(R$6)-YEAR($G20))*12+MONTH(R$6)-MONTH($G20)&gt;0,MOD((YEAR(R$6)-YEAR($G20))*12+MONTH(R$6)-MONTH($G20),$H20)=0),1,0),0)=1,"К",IF(IFERROR(IF(AND((YEAR(R$6)-YEAR($I20))*12+MONTH(R$6)-MONTH($I20)&gt;0,MOD((YEAR(R$6)-YEAR($I20))*12+MONTH(R$6)-MONTH($I20),$J20)=0),1,0),0)=1,"Т",""))</f>
        <v/>
      </c>
      <c r="S20" s="12" t="str">
        <f aca="false">IF(IFERROR(IF(AND((YEAR(S$6)-YEAR($G20))*12+MONTH(S$6)-MONTH($G20)&gt;0,MOD((YEAR(S$6)-YEAR($G20))*12+MONTH(S$6)-MONTH($G20),$H20)=0),1,0),0)=1,"К",IF(IFERROR(IF(AND((YEAR(S$6)-YEAR($I20))*12+MONTH(S$6)-MONTH($I20)&gt;0,MOD((YEAR(S$6)-YEAR($I20))*12+MONTH(S$6)-MONTH($I20),$J20)=0),1,0),0)=1,"Т",""))</f>
        <v/>
      </c>
      <c r="T20" s="12" t="str">
        <f aca="false">IF(IFERROR(IF(AND((YEAR(T$6)-YEAR($G20))*12+MONTH(T$6)-MONTH($G20)&gt;0,MOD((YEAR(T$6)-YEAR($G20))*12+MONTH(T$6)-MONTH($G20),$H20)=0),1,0),0)=1,"К",IF(IFERROR(IF(AND((YEAR(T$6)-YEAR($I20))*12+MONTH(T$6)-MONTH($I20)&gt;0,MOD((YEAR(T$6)-YEAR($I20))*12+MONTH(T$6)-MONTH($I20),$J20)=0),1,0),0)=1,"Т",""))</f>
        <v/>
      </c>
      <c r="U20" s="12" t="str">
        <f aca="false">IF(IFERROR(IF(AND((YEAR(U$6)-YEAR($G20))*12+MONTH(U$6)-MONTH($G20)&gt;0,MOD((YEAR(U$6)-YEAR($G20))*12+MONTH(U$6)-MONTH($G20),$H20)=0),1,0),0)=1,"К",IF(IFERROR(IF(AND((YEAR(U$6)-YEAR($I20))*12+MONTH(U$6)-MONTH($I20)&gt;0,MOD((YEAR(U$6)-YEAR($I20))*12+MONTH(U$6)-MONTH($I20),$J20)=0),1,0),0)=1,"Т",""))</f>
        <v/>
      </c>
      <c r="V20" s="12" t="str">
        <f aca="false">IF(IFERROR(IF(AND((YEAR(V$6)-YEAR($G20))*12+MONTH(V$6)-MONTH($G20)&gt;0,MOD((YEAR(V$6)-YEAR($G20))*12+MONTH(V$6)-MONTH($G20),$H20)=0),1,0),0)=1,"К",IF(IFERROR(IF(AND((YEAR(V$6)-YEAR($I20))*12+MONTH(V$6)-MONTH($I20)&gt;0,MOD((YEAR(V$6)-YEAR($I20))*12+MONTH(V$6)-MONTH($I20),$J20)=0),1,0),0)=1,"Т",""))</f>
        <v/>
      </c>
      <c r="W20" s="8" t="str">
        <f aca="false">IF(B20="","",COUNTIF(K20:V20,"К"))</f>
        <v/>
      </c>
      <c r="X20" s="8" t="str">
        <f aca="false">IF(B20="","",COUNTIF(K20:V20,"Т"))</f>
        <v/>
      </c>
      <c r="Y20" s="8" t="str">
        <f aca="false">IF(OR(B20="",E20=""),"",ROUND(E20*(W20*Нормативы!$B$4+X20*Нормативы!$B$5),1))</f>
        <v/>
      </c>
      <c r="Z20" s="8" t="str">
        <f aca="false">IF(OR(B20="",E20=""),"",ROUND(E20*(W20*Нормативы!$B$6+X20*Нормативы!$B$7)*IF(F20=2,Нормативы!$B$8,IF(F20=3,Нормативы!$B$9,1)),2))</f>
        <v/>
      </c>
      <c r="AA20" s="9"/>
      <c r="AB20" s="9"/>
    </row>
    <row r="21" customFormat="false" ht="15" hidden="false" customHeight="true" outlineLevel="0" collapsed="false">
      <c r="A21" s="8" t="str">
        <f aca="false">IF(B21="","",ROW()-6)</f>
        <v/>
      </c>
      <c r="B21" s="9"/>
      <c r="C21" s="10"/>
      <c r="D21" s="10"/>
      <c r="E21" s="10"/>
      <c r="F21" s="10"/>
      <c r="G21" s="11"/>
      <c r="H21" s="10"/>
      <c r="I21" s="11"/>
      <c r="J21" s="10"/>
      <c r="K21" s="12" t="str">
        <f aca="false">IF(IFERROR(IF(AND((YEAR(K$6)-YEAR($G21))*12+MONTH(K$6)-MONTH($G21)&gt;0,MOD((YEAR(K$6)-YEAR($G21))*12+MONTH(K$6)-MONTH($G21),$H21)=0),1,0),0)=1,"К",IF(IFERROR(IF(AND((YEAR(K$6)-YEAR($I21))*12+MONTH(K$6)-MONTH($I21)&gt;0,MOD((YEAR(K$6)-YEAR($I21))*12+MONTH(K$6)-MONTH($I21),$J21)=0),1,0),0)=1,"Т",""))</f>
        <v/>
      </c>
      <c r="L21" s="12" t="str">
        <f aca="false">IF(IFERROR(IF(AND((YEAR(L$6)-YEAR($G21))*12+MONTH(L$6)-MONTH($G21)&gt;0,MOD((YEAR(L$6)-YEAR($G21))*12+MONTH(L$6)-MONTH($G21),$H21)=0),1,0),0)=1,"К",IF(IFERROR(IF(AND((YEAR(L$6)-YEAR($I21))*12+MONTH(L$6)-MONTH($I21)&gt;0,MOD((YEAR(L$6)-YEAR($I21))*12+MONTH(L$6)-MONTH($I21),$J21)=0),1,0),0)=1,"Т",""))</f>
        <v/>
      </c>
      <c r="M21" s="12" t="str">
        <f aca="false">IF(IFERROR(IF(AND((YEAR(M$6)-YEAR($G21))*12+MONTH(M$6)-MONTH($G21)&gt;0,MOD((YEAR(M$6)-YEAR($G21))*12+MONTH(M$6)-MONTH($G21),$H21)=0),1,0),0)=1,"К",IF(IFERROR(IF(AND((YEAR(M$6)-YEAR($I21))*12+MONTH(M$6)-MONTH($I21)&gt;0,MOD((YEAR(M$6)-YEAR($I21))*12+MONTH(M$6)-MONTH($I21),$J21)=0),1,0),0)=1,"Т",""))</f>
        <v/>
      </c>
      <c r="N21" s="12" t="str">
        <f aca="false">IF(IFERROR(IF(AND((YEAR(N$6)-YEAR($G21))*12+MONTH(N$6)-MONTH($G21)&gt;0,MOD((YEAR(N$6)-YEAR($G21))*12+MONTH(N$6)-MONTH($G21),$H21)=0),1,0),0)=1,"К",IF(IFERROR(IF(AND((YEAR(N$6)-YEAR($I21))*12+MONTH(N$6)-MONTH($I21)&gt;0,MOD((YEAR(N$6)-YEAR($I21))*12+MONTH(N$6)-MONTH($I21),$J21)=0),1,0),0)=1,"Т",""))</f>
        <v/>
      </c>
      <c r="O21" s="12" t="str">
        <f aca="false">IF(IFERROR(IF(AND((YEAR(O$6)-YEAR($G21))*12+MONTH(O$6)-MONTH($G21)&gt;0,MOD((YEAR(O$6)-YEAR($G21))*12+MONTH(O$6)-MONTH($G21),$H21)=0),1,0),0)=1,"К",IF(IFERROR(IF(AND((YEAR(O$6)-YEAR($I21))*12+MONTH(O$6)-MONTH($I21)&gt;0,MOD((YEAR(O$6)-YEAR($I21))*12+MONTH(O$6)-MONTH($I21),$J21)=0),1,0),0)=1,"Т",""))</f>
        <v/>
      </c>
      <c r="P21" s="12" t="str">
        <f aca="false">IF(IFERROR(IF(AND((YEAR(P$6)-YEAR($G21))*12+MONTH(P$6)-MONTH($G21)&gt;0,MOD((YEAR(P$6)-YEAR($G21))*12+MONTH(P$6)-MONTH($G21),$H21)=0),1,0),0)=1,"К",IF(IFERROR(IF(AND((YEAR(P$6)-YEAR($I21))*12+MONTH(P$6)-MONTH($I21)&gt;0,MOD((YEAR(P$6)-YEAR($I21))*12+MONTH(P$6)-MONTH($I21),$J21)=0),1,0),0)=1,"Т",""))</f>
        <v/>
      </c>
      <c r="Q21" s="12" t="str">
        <f aca="false">IF(IFERROR(IF(AND((YEAR(Q$6)-YEAR($G21))*12+MONTH(Q$6)-MONTH($G21)&gt;0,MOD((YEAR(Q$6)-YEAR($G21))*12+MONTH(Q$6)-MONTH($G21),$H21)=0),1,0),0)=1,"К",IF(IFERROR(IF(AND((YEAR(Q$6)-YEAR($I21))*12+MONTH(Q$6)-MONTH($I21)&gt;0,MOD((YEAR(Q$6)-YEAR($I21))*12+MONTH(Q$6)-MONTH($I21),$J21)=0),1,0),0)=1,"Т",""))</f>
        <v/>
      </c>
      <c r="R21" s="12" t="str">
        <f aca="false">IF(IFERROR(IF(AND((YEAR(R$6)-YEAR($G21))*12+MONTH(R$6)-MONTH($G21)&gt;0,MOD((YEAR(R$6)-YEAR($G21))*12+MONTH(R$6)-MONTH($G21),$H21)=0),1,0),0)=1,"К",IF(IFERROR(IF(AND((YEAR(R$6)-YEAR($I21))*12+MONTH(R$6)-MONTH($I21)&gt;0,MOD((YEAR(R$6)-YEAR($I21))*12+MONTH(R$6)-MONTH($I21),$J21)=0),1,0),0)=1,"Т",""))</f>
        <v/>
      </c>
      <c r="S21" s="12" t="str">
        <f aca="false">IF(IFERROR(IF(AND((YEAR(S$6)-YEAR($G21))*12+MONTH(S$6)-MONTH($G21)&gt;0,MOD((YEAR(S$6)-YEAR($G21))*12+MONTH(S$6)-MONTH($G21),$H21)=0),1,0),0)=1,"К",IF(IFERROR(IF(AND((YEAR(S$6)-YEAR($I21))*12+MONTH(S$6)-MONTH($I21)&gt;0,MOD((YEAR(S$6)-YEAR($I21))*12+MONTH(S$6)-MONTH($I21),$J21)=0),1,0),0)=1,"Т",""))</f>
        <v/>
      </c>
      <c r="T21" s="12" t="str">
        <f aca="false">IF(IFERROR(IF(AND((YEAR(T$6)-YEAR($G21))*12+MONTH(T$6)-MONTH($G21)&gt;0,MOD((YEAR(T$6)-YEAR($G21))*12+MONTH(T$6)-MONTH($G21),$H21)=0),1,0),0)=1,"К",IF(IFERROR(IF(AND((YEAR(T$6)-YEAR($I21))*12+MONTH(T$6)-MONTH($I21)&gt;0,MOD((YEAR(T$6)-YEAR($I21))*12+MONTH(T$6)-MONTH($I21),$J21)=0),1,0),0)=1,"Т",""))</f>
        <v/>
      </c>
      <c r="U21" s="12" t="str">
        <f aca="false">IF(IFERROR(IF(AND((YEAR(U$6)-YEAR($G21))*12+MONTH(U$6)-MONTH($G21)&gt;0,MOD((YEAR(U$6)-YEAR($G21))*12+MONTH(U$6)-MONTH($G21),$H21)=0),1,0),0)=1,"К",IF(IFERROR(IF(AND((YEAR(U$6)-YEAR($I21))*12+MONTH(U$6)-MONTH($I21)&gt;0,MOD((YEAR(U$6)-YEAR($I21))*12+MONTH(U$6)-MONTH($I21),$J21)=0),1,0),0)=1,"Т",""))</f>
        <v/>
      </c>
      <c r="V21" s="12" t="str">
        <f aca="false">IF(IFERROR(IF(AND((YEAR(V$6)-YEAR($G21))*12+MONTH(V$6)-MONTH($G21)&gt;0,MOD((YEAR(V$6)-YEAR($G21))*12+MONTH(V$6)-MONTH($G21),$H21)=0),1,0),0)=1,"К",IF(IFERROR(IF(AND((YEAR(V$6)-YEAR($I21))*12+MONTH(V$6)-MONTH($I21)&gt;0,MOD((YEAR(V$6)-YEAR($I21))*12+MONTH(V$6)-MONTH($I21),$J21)=0),1,0),0)=1,"Т",""))</f>
        <v/>
      </c>
      <c r="W21" s="8" t="str">
        <f aca="false">IF(B21="","",COUNTIF(K21:V21,"К"))</f>
        <v/>
      </c>
      <c r="X21" s="8" t="str">
        <f aca="false">IF(B21="","",COUNTIF(K21:V21,"Т"))</f>
        <v/>
      </c>
      <c r="Y21" s="8" t="str">
        <f aca="false">IF(OR(B21="",E21=""),"",ROUND(E21*(W21*Нормативы!$B$4+X21*Нормативы!$B$5),1))</f>
        <v/>
      </c>
      <c r="Z21" s="8" t="str">
        <f aca="false">IF(OR(B21="",E21=""),"",ROUND(E21*(W21*Нормативы!$B$6+X21*Нормативы!$B$7)*IF(F21=2,Нормативы!$B$8,IF(F21=3,Нормативы!$B$9,1)),2))</f>
        <v/>
      </c>
      <c r="AA21" s="9"/>
      <c r="AB21" s="9"/>
    </row>
    <row r="22" customFormat="false" ht="15" hidden="false" customHeight="true" outlineLevel="0" collapsed="false">
      <c r="A22" s="8" t="str">
        <f aca="false">IF(B22="","",ROW()-6)</f>
        <v/>
      </c>
      <c r="B22" s="9"/>
      <c r="C22" s="10"/>
      <c r="D22" s="10"/>
      <c r="E22" s="10"/>
      <c r="F22" s="10"/>
      <c r="G22" s="11"/>
      <c r="H22" s="10"/>
      <c r="I22" s="11"/>
      <c r="J22" s="10"/>
      <c r="K22" s="12" t="str">
        <f aca="false">IF(IFERROR(IF(AND((YEAR(K$6)-YEAR($G22))*12+MONTH(K$6)-MONTH($G22)&gt;0,MOD((YEAR(K$6)-YEAR($G22))*12+MONTH(K$6)-MONTH($G22),$H22)=0),1,0),0)=1,"К",IF(IFERROR(IF(AND((YEAR(K$6)-YEAR($I22))*12+MONTH(K$6)-MONTH($I22)&gt;0,MOD((YEAR(K$6)-YEAR($I22))*12+MONTH(K$6)-MONTH($I22),$J22)=0),1,0),0)=1,"Т",""))</f>
        <v/>
      </c>
      <c r="L22" s="12" t="str">
        <f aca="false">IF(IFERROR(IF(AND((YEAR(L$6)-YEAR($G22))*12+MONTH(L$6)-MONTH($G22)&gt;0,MOD((YEAR(L$6)-YEAR($G22))*12+MONTH(L$6)-MONTH($G22),$H22)=0),1,0),0)=1,"К",IF(IFERROR(IF(AND((YEAR(L$6)-YEAR($I22))*12+MONTH(L$6)-MONTH($I22)&gt;0,MOD((YEAR(L$6)-YEAR($I22))*12+MONTH(L$6)-MONTH($I22),$J22)=0),1,0),0)=1,"Т",""))</f>
        <v/>
      </c>
      <c r="M22" s="12" t="str">
        <f aca="false">IF(IFERROR(IF(AND((YEAR(M$6)-YEAR($G22))*12+MONTH(M$6)-MONTH($G22)&gt;0,MOD((YEAR(M$6)-YEAR($G22))*12+MONTH(M$6)-MONTH($G22),$H22)=0),1,0),0)=1,"К",IF(IFERROR(IF(AND((YEAR(M$6)-YEAR($I22))*12+MONTH(M$6)-MONTH($I22)&gt;0,MOD((YEAR(M$6)-YEAR($I22))*12+MONTH(M$6)-MONTH($I22),$J22)=0),1,0),0)=1,"Т",""))</f>
        <v/>
      </c>
      <c r="N22" s="12" t="str">
        <f aca="false">IF(IFERROR(IF(AND((YEAR(N$6)-YEAR($G22))*12+MONTH(N$6)-MONTH($G22)&gt;0,MOD((YEAR(N$6)-YEAR($G22))*12+MONTH(N$6)-MONTH($G22),$H22)=0),1,0),0)=1,"К",IF(IFERROR(IF(AND((YEAR(N$6)-YEAR($I22))*12+MONTH(N$6)-MONTH($I22)&gt;0,MOD((YEAR(N$6)-YEAR($I22))*12+MONTH(N$6)-MONTH($I22),$J22)=0),1,0),0)=1,"Т",""))</f>
        <v/>
      </c>
      <c r="O22" s="12" t="str">
        <f aca="false">IF(IFERROR(IF(AND((YEAR(O$6)-YEAR($G22))*12+MONTH(O$6)-MONTH($G22)&gt;0,MOD((YEAR(O$6)-YEAR($G22))*12+MONTH(O$6)-MONTH($G22),$H22)=0),1,0),0)=1,"К",IF(IFERROR(IF(AND((YEAR(O$6)-YEAR($I22))*12+MONTH(O$6)-MONTH($I22)&gt;0,MOD((YEAR(O$6)-YEAR($I22))*12+MONTH(O$6)-MONTH($I22),$J22)=0),1,0),0)=1,"Т",""))</f>
        <v/>
      </c>
      <c r="P22" s="12" t="str">
        <f aca="false">IF(IFERROR(IF(AND((YEAR(P$6)-YEAR($G22))*12+MONTH(P$6)-MONTH($G22)&gt;0,MOD((YEAR(P$6)-YEAR($G22))*12+MONTH(P$6)-MONTH($G22),$H22)=0),1,0),0)=1,"К",IF(IFERROR(IF(AND((YEAR(P$6)-YEAR($I22))*12+MONTH(P$6)-MONTH($I22)&gt;0,MOD((YEAR(P$6)-YEAR($I22))*12+MONTH(P$6)-MONTH($I22),$J22)=0),1,0),0)=1,"Т",""))</f>
        <v/>
      </c>
      <c r="Q22" s="12" t="str">
        <f aca="false">IF(IFERROR(IF(AND((YEAR(Q$6)-YEAR($G22))*12+MONTH(Q$6)-MONTH($G22)&gt;0,MOD((YEAR(Q$6)-YEAR($G22))*12+MONTH(Q$6)-MONTH($G22),$H22)=0),1,0),0)=1,"К",IF(IFERROR(IF(AND((YEAR(Q$6)-YEAR($I22))*12+MONTH(Q$6)-MONTH($I22)&gt;0,MOD((YEAR(Q$6)-YEAR($I22))*12+MONTH(Q$6)-MONTH($I22),$J22)=0),1,0),0)=1,"Т",""))</f>
        <v/>
      </c>
      <c r="R22" s="12" t="str">
        <f aca="false">IF(IFERROR(IF(AND((YEAR(R$6)-YEAR($G22))*12+MONTH(R$6)-MONTH($G22)&gt;0,MOD((YEAR(R$6)-YEAR($G22))*12+MONTH(R$6)-MONTH($G22),$H22)=0),1,0),0)=1,"К",IF(IFERROR(IF(AND((YEAR(R$6)-YEAR($I22))*12+MONTH(R$6)-MONTH($I22)&gt;0,MOD((YEAR(R$6)-YEAR($I22))*12+MONTH(R$6)-MONTH($I22),$J22)=0),1,0),0)=1,"Т",""))</f>
        <v/>
      </c>
      <c r="S22" s="12" t="str">
        <f aca="false">IF(IFERROR(IF(AND((YEAR(S$6)-YEAR($G22))*12+MONTH(S$6)-MONTH($G22)&gt;0,MOD((YEAR(S$6)-YEAR($G22))*12+MONTH(S$6)-MONTH($G22),$H22)=0),1,0),0)=1,"К",IF(IFERROR(IF(AND((YEAR(S$6)-YEAR($I22))*12+MONTH(S$6)-MONTH($I22)&gt;0,MOD((YEAR(S$6)-YEAR($I22))*12+MONTH(S$6)-MONTH($I22),$J22)=0),1,0),0)=1,"Т",""))</f>
        <v/>
      </c>
      <c r="T22" s="12" t="str">
        <f aca="false">IF(IFERROR(IF(AND((YEAR(T$6)-YEAR($G22))*12+MONTH(T$6)-MONTH($G22)&gt;0,MOD((YEAR(T$6)-YEAR($G22))*12+MONTH(T$6)-MONTH($G22),$H22)=0),1,0),0)=1,"К",IF(IFERROR(IF(AND((YEAR(T$6)-YEAR($I22))*12+MONTH(T$6)-MONTH($I22)&gt;0,MOD((YEAR(T$6)-YEAR($I22))*12+MONTH(T$6)-MONTH($I22),$J22)=0),1,0),0)=1,"Т",""))</f>
        <v/>
      </c>
      <c r="U22" s="12" t="str">
        <f aca="false">IF(IFERROR(IF(AND((YEAR(U$6)-YEAR($G22))*12+MONTH(U$6)-MONTH($G22)&gt;0,MOD((YEAR(U$6)-YEAR($G22))*12+MONTH(U$6)-MONTH($G22),$H22)=0),1,0),0)=1,"К",IF(IFERROR(IF(AND((YEAR(U$6)-YEAR($I22))*12+MONTH(U$6)-MONTH($I22)&gt;0,MOD((YEAR(U$6)-YEAR($I22))*12+MONTH(U$6)-MONTH($I22),$J22)=0),1,0),0)=1,"Т",""))</f>
        <v/>
      </c>
      <c r="V22" s="12" t="str">
        <f aca="false">IF(IFERROR(IF(AND((YEAR(V$6)-YEAR($G22))*12+MONTH(V$6)-MONTH($G22)&gt;0,MOD((YEAR(V$6)-YEAR($G22))*12+MONTH(V$6)-MONTH($G22),$H22)=0),1,0),0)=1,"К",IF(IFERROR(IF(AND((YEAR(V$6)-YEAR($I22))*12+MONTH(V$6)-MONTH($I22)&gt;0,MOD((YEAR(V$6)-YEAR($I22))*12+MONTH(V$6)-MONTH($I22),$J22)=0),1,0),0)=1,"Т",""))</f>
        <v/>
      </c>
      <c r="W22" s="8" t="str">
        <f aca="false">IF(B22="","",COUNTIF(K22:V22,"К"))</f>
        <v/>
      </c>
      <c r="X22" s="8" t="str">
        <f aca="false">IF(B22="","",COUNTIF(K22:V22,"Т"))</f>
        <v/>
      </c>
      <c r="Y22" s="8" t="str">
        <f aca="false">IF(OR(B22="",E22=""),"",ROUND(E22*(W22*Нормативы!$B$4+X22*Нормативы!$B$5),1))</f>
        <v/>
      </c>
      <c r="Z22" s="8" t="str">
        <f aca="false">IF(OR(B22="",E22=""),"",ROUND(E22*(W22*Нормативы!$B$6+X22*Нормативы!$B$7)*IF(F22=2,Нормативы!$B$8,IF(F22=3,Нормативы!$B$9,1)),2))</f>
        <v/>
      </c>
      <c r="AA22" s="9"/>
      <c r="AB22" s="9"/>
    </row>
    <row r="23" customFormat="false" ht="15" hidden="false" customHeight="true" outlineLevel="0" collapsed="false">
      <c r="A23" s="8" t="str">
        <f aca="false">IF(B23="","",ROW()-6)</f>
        <v/>
      </c>
      <c r="B23" s="9"/>
      <c r="C23" s="10"/>
      <c r="D23" s="10"/>
      <c r="E23" s="10"/>
      <c r="F23" s="10"/>
      <c r="G23" s="11"/>
      <c r="H23" s="10"/>
      <c r="I23" s="11"/>
      <c r="J23" s="10"/>
      <c r="K23" s="12" t="str">
        <f aca="false">IF(IFERROR(IF(AND((YEAR(K$6)-YEAR($G23))*12+MONTH(K$6)-MONTH($G23)&gt;0,MOD((YEAR(K$6)-YEAR($G23))*12+MONTH(K$6)-MONTH($G23),$H23)=0),1,0),0)=1,"К",IF(IFERROR(IF(AND((YEAR(K$6)-YEAR($I23))*12+MONTH(K$6)-MONTH($I23)&gt;0,MOD((YEAR(K$6)-YEAR($I23))*12+MONTH(K$6)-MONTH($I23),$J23)=0),1,0),0)=1,"Т",""))</f>
        <v/>
      </c>
      <c r="L23" s="12" t="str">
        <f aca="false">IF(IFERROR(IF(AND((YEAR(L$6)-YEAR($G23))*12+MONTH(L$6)-MONTH($G23)&gt;0,MOD((YEAR(L$6)-YEAR($G23))*12+MONTH(L$6)-MONTH($G23),$H23)=0),1,0),0)=1,"К",IF(IFERROR(IF(AND((YEAR(L$6)-YEAR($I23))*12+MONTH(L$6)-MONTH($I23)&gt;0,MOD((YEAR(L$6)-YEAR($I23))*12+MONTH(L$6)-MONTH($I23),$J23)=0),1,0),0)=1,"Т",""))</f>
        <v/>
      </c>
      <c r="M23" s="12" t="str">
        <f aca="false">IF(IFERROR(IF(AND((YEAR(M$6)-YEAR($G23))*12+MONTH(M$6)-MONTH($G23)&gt;0,MOD((YEAR(M$6)-YEAR($G23))*12+MONTH(M$6)-MONTH($G23),$H23)=0),1,0),0)=1,"К",IF(IFERROR(IF(AND((YEAR(M$6)-YEAR($I23))*12+MONTH(M$6)-MONTH($I23)&gt;0,MOD((YEAR(M$6)-YEAR($I23))*12+MONTH(M$6)-MONTH($I23),$J23)=0),1,0),0)=1,"Т",""))</f>
        <v/>
      </c>
      <c r="N23" s="12" t="str">
        <f aca="false">IF(IFERROR(IF(AND((YEAR(N$6)-YEAR($G23))*12+MONTH(N$6)-MONTH($G23)&gt;0,MOD((YEAR(N$6)-YEAR($G23))*12+MONTH(N$6)-MONTH($G23),$H23)=0),1,0),0)=1,"К",IF(IFERROR(IF(AND((YEAR(N$6)-YEAR($I23))*12+MONTH(N$6)-MONTH($I23)&gt;0,MOD((YEAR(N$6)-YEAR($I23))*12+MONTH(N$6)-MONTH($I23),$J23)=0),1,0),0)=1,"Т",""))</f>
        <v/>
      </c>
      <c r="O23" s="12" t="str">
        <f aca="false">IF(IFERROR(IF(AND((YEAR(O$6)-YEAR($G23))*12+MONTH(O$6)-MONTH($G23)&gt;0,MOD((YEAR(O$6)-YEAR($G23))*12+MONTH(O$6)-MONTH($G23),$H23)=0),1,0),0)=1,"К",IF(IFERROR(IF(AND((YEAR(O$6)-YEAR($I23))*12+MONTH(O$6)-MONTH($I23)&gt;0,MOD((YEAR(O$6)-YEAR($I23))*12+MONTH(O$6)-MONTH($I23),$J23)=0),1,0),0)=1,"Т",""))</f>
        <v/>
      </c>
      <c r="P23" s="12" t="str">
        <f aca="false">IF(IFERROR(IF(AND((YEAR(P$6)-YEAR($G23))*12+MONTH(P$6)-MONTH($G23)&gt;0,MOD((YEAR(P$6)-YEAR($G23))*12+MONTH(P$6)-MONTH($G23),$H23)=0),1,0),0)=1,"К",IF(IFERROR(IF(AND((YEAR(P$6)-YEAR($I23))*12+MONTH(P$6)-MONTH($I23)&gt;0,MOD((YEAR(P$6)-YEAR($I23))*12+MONTH(P$6)-MONTH($I23),$J23)=0),1,0),0)=1,"Т",""))</f>
        <v/>
      </c>
      <c r="Q23" s="12" t="str">
        <f aca="false">IF(IFERROR(IF(AND((YEAR(Q$6)-YEAR($G23))*12+MONTH(Q$6)-MONTH($G23)&gt;0,MOD((YEAR(Q$6)-YEAR($G23))*12+MONTH(Q$6)-MONTH($G23),$H23)=0),1,0),0)=1,"К",IF(IFERROR(IF(AND((YEAR(Q$6)-YEAR($I23))*12+MONTH(Q$6)-MONTH($I23)&gt;0,MOD((YEAR(Q$6)-YEAR($I23))*12+MONTH(Q$6)-MONTH($I23),$J23)=0),1,0),0)=1,"Т",""))</f>
        <v/>
      </c>
      <c r="R23" s="12" t="str">
        <f aca="false">IF(IFERROR(IF(AND((YEAR(R$6)-YEAR($G23))*12+MONTH(R$6)-MONTH($G23)&gt;0,MOD((YEAR(R$6)-YEAR($G23))*12+MONTH(R$6)-MONTH($G23),$H23)=0),1,0),0)=1,"К",IF(IFERROR(IF(AND((YEAR(R$6)-YEAR($I23))*12+MONTH(R$6)-MONTH($I23)&gt;0,MOD((YEAR(R$6)-YEAR($I23))*12+MONTH(R$6)-MONTH($I23),$J23)=0),1,0),0)=1,"Т",""))</f>
        <v/>
      </c>
      <c r="S23" s="12" t="str">
        <f aca="false">IF(IFERROR(IF(AND((YEAR(S$6)-YEAR($G23))*12+MONTH(S$6)-MONTH($G23)&gt;0,MOD((YEAR(S$6)-YEAR($G23))*12+MONTH(S$6)-MONTH($G23),$H23)=0),1,0),0)=1,"К",IF(IFERROR(IF(AND((YEAR(S$6)-YEAR($I23))*12+MONTH(S$6)-MONTH($I23)&gt;0,MOD((YEAR(S$6)-YEAR($I23))*12+MONTH(S$6)-MONTH($I23),$J23)=0),1,0),0)=1,"Т",""))</f>
        <v/>
      </c>
      <c r="T23" s="12" t="str">
        <f aca="false">IF(IFERROR(IF(AND((YEAR(T$6)-YEAR($G23))*12+MONTH(T$6)-MONTH($G23)&gt;0,MOD((YEAR(T$6)-YEAR($G23))*12+MONTH(T$6)-MONTH($G23),$H23)=0),1,0),0)=1,"К",IF(IFERROR(IF(AND((YEAR(T$6)-YEAR($I23))*12+MONTH(T$6)-MONTH($I23)&gt;0,MOD((YEAR(T$6)-YEAR($I23))*12+MONTH(T$6)-MONTH($I23),$J23)=0),1,0),0)=1,"Т",""))</f>
        <v/>
      </c>
      <c r="U23" s="12" t="str">
        <f aca="false">IF(IFERROR(IF(AND((YEAR(U$6)-YEAR($G23))*12+MONTH(U$6)-MONTH($G23)&gt;0,MOD((YEAR(U$6)-YEAR($G23))*12+MONTH(U$6)-MONTH($G23),$H23)=0),1,0),0)=1,"К",IF(IFERROR(IF(AND((YEAR(U$6)-YEAR($I23))*12+MONTH(U$6)-MONTH($I23)&gt;0,MOD((YEAR(U$6)-YEAR($I23))*12+MONTH(U$6)-MONTH($I23),$J23)=0),1,0),0)=1,"Т",""))</f>
        <v/>
      </c>
      <c r="V23" s="12" t="str">
        <f aca="false">IF(IFERROR(IF(AND((YEAR(V$6)-YEAR($G23))*12+MONTH(V$6)-MONTH($G23)&gt;0,MOD((YEAR(V$6)-YEAR($G23))*12+MONTH(V$6)-MONTH($G23),$H23)=0),1,0),0)=1,"К",IF(IFERROR(IF(AND((YEAR(V$6)-YEAR($I23))*12+MONTH(V$6)-MONTH($I23)&gt;0,MOD((YEAR(V$6)-YEAR($I23))*12+MONTH(V$6)-MONTH($I23),$J23)=0),1,0),0)=1,"Т",""))</f>
        <v/>
      </c>
      <c r="W23" s="8" t="str">
        <f aca="false">IF(B23="","",COUNTIF(K23:V23,"К"))</f>
        <v/>
      </c>
      <c r="X23" s="8" t="str">
        <f aca="false">IF(B23="","",COUNTIF(K23:V23,"Т"))</f>
        <v/>
      </c>
      <c r="Y23" s="8" t="str">
        <f aca="false">IF(OR(B23="",E23=""),"",ROUND(E23*(W23*Нормативы!$B$4+X23*Нормативы!$B$5),1))</f>
        <v/>
      </c>
      <c r="Z23" s="8" t="str">
        <f aca="false">IF(OR(B23="",E23=""),"",ROUND(E23*(W23*Нормативы!$B$6+X23*Нормативы!$B$7)*IF(F23=2,Нормативы!$B$8,IF(F23=3,Нормативы!$B$9,1)),2))</f>
        <v/>
      </c>
      <c r="AA23" s="9"/>
      <c r="AB23" s="9"/>
    </row>
    <row r="24" customFormat="false" ht="15" hidden="false" customHeight="true" outlineLevel="0" collapsed="false">
      <c r="A24" s="8" t="str">
        <f aca="false">IF(B24="","",ROW()-6)</f>
        <v/>
      </c>
      <c r="B24" s="9"/>
      <c r="C24" s="10"/>
      <c r="D24" s="10"/>
      <c r="E24" s="10"/>
      <c r="F24" s="10"/>
      <c r="G24" s="11"/>
      <c r="H24" s="10"/>
      <c r="I24" s="11"/>
      <c r="J24" s="10"/>
      <c r="K24" s="12" t="str">
        <f aca="false">IF(IFERROR(IF(AND((YEAR(K$6)-YEAR($G24))*12+MONTH(K$6)-MONTH($G24)&gt;0,MOD((YEAR(K$6)-YEAR($G24))*12+MONTH(K$6)-MONTH($G24),$H24)=0),1,0),0)=1,"К",IF(IFERROR(IF(AND((YEAR(K$6)-YEAR($I24))*12+MONTH(K$6)-MONTH($I24)&gt;0,MOD((YEAR(K$6)-YEAR($I24))*12+MONTH(K$6)-MONTH($I24),$J24)=0),1,0),0)=1,"Т",""))</f>
        <v/>
      </c>
      <c r="L24" s="12" t="str">
        <f aca="false">IF(IFERROR(IF(AND((YEAR(L$6)-YEAR($G24))*12+MONTH(L$6)-MONTH($G24)&gt;0,MOD((YEAR(L$6)-YEAR($G24))*12+MONTH(L$6)-MONTH($G24),$H24)=0),1,0),0)=1,"К",IF(IFERROR(IF(AND((YEAR(L$6)-YEAR($I24))*12+MONTH(L$6)-MONTH($I24)&gt;0,MOD((YEAR(L$6)-YEAR($I24))*12+MONTH(L$6)-MONTH($I24),$J24)=0),1,0),0)=1,"Т",""))</f>
        <v/>
      </c>
      <c r="M24" s="12" t="str">
        <f aca="false">IF(IFERROR(IF(AND((YEAR(M$6)-YEAR($G24))*12+MONTH(M$6)-MONTH($G24)&gt;0,MOD((YEAR(M$6)-YEAR($G24))*12+MONTH(M$6)-MONTH($G24),$H24)=0),1,0),0)=1,"К",IF(IFERROR(IF(AND((YEAR(M$6)-YEAR($I24))*12+MONTH(M$6)-MONTH($I24)&gt;0,MOD((YEAR(M$6)-YEAR($I24))*12+MONTH(M$6)-MONTH($I24),$J24)=0),1,0),0)=1,"Т",""))</f>
        <v/>
      </c>
      <c r="N24" s="12" t="str">
        <f aca="false">IF(IFERROR(IF(AND((YEAR(N$6)-YEAR($G24))*12+MONTH(N$6)-MONTH($G24)&gt;0,MOD((YEAR(N$6)-YEAR($G24))*12+MONTH(N$6)-MONTH($G24),$H24)=0),1,0),0)=1,"К",IF(IFERROR(IF(AND((YEAR(N$6)-YEAR($I24))*12+MONTH(N$6)-MONTH($I24)&gt;0,MOD((YEAR(N$6)-YEAR($I24))*12+MONTH(N$6)-MONTH($I24),$J24)=0),1,0),0)=1,"Т",""))</f>
        <v/>
      </c>
      <c r="O24" s="12" t="str">
        <f aca="false">IF(IFERROR(IF(AND((YEAR(O$6)-YEAR($G24))*12+MONTH(O$6)-MONTH($G24)&gt;0,MOD((YEAR(O$6)-YEAR($G24))*12+MONTH(O$6)-MONTH($G24),$H24)=0),1,0),0)=1,"К",IF(IFERROR(IF(AND((YEAR(O$6)-YEAR($I24))*12+MONTH(O$6)-MONTH($I24)&gt;0,MOD((YEAR(O$6)-YEAR($I24))*12+MONTH(O$6)-MONTH($I24),$J24)=0),1,0),0)=1,"Т",""))</f>
        <v/>
      </c>
      <c r="P24" s="12" t="str">
        <f aca="false">IF(IFERROR(IF(AND((YEAR(P$6)-YEAR($G24))*12+MONTH(P$6)-MONTH($G24)&gt;0,MOD((YEAR(P$6)-YEAR($G24))*12+MONTH(P$6)-MONTH($G24),$H24)=0),1,0),0)=1,"К",IF(IFERROR(IF(AND((YEAR(P$6)-YEAR($I24))*12+MONTH(P$6)-MONTH($I24)&gt;0,MOD((YEAR(P$6)-YEAR($I24))*12+MONTH(P$6)-MONTH($I24),$J24)=0),1,0),0)=1,"Т",""))</f>
        <v/>
      </c>
      <c r="Q24" s="12" t="str">
        <f aca="false">IF(IFERROR(IF(AND((YEAR(Q$6)-YEAR($G24))*12+MONTH(Q$6)-MONTH($G24)&gt;0,MOD((YEAR(Q$6)-YEAR($G24))*12+MONTH(Q$6)-MONTH($G24),$H24)=0),1,0),0)=1,"К",IF(IFERROR(IF(AND((YEAR(Q$6)-YEAR($I24))*12+MONTH(Q$6)-MONTH($I24)&gt;0,MOD((YEAR(Q$6)-YEAR($I24))*12+MONTH(Q$6)-MONTH($I24),$J24)=0),1,0),0)=1,"Т",""))</f>
        <v/>
      </c>
      <c r="R24" s="12" t="str">
        <f aca="false">IF(IFERROR(IF(AND((YEAR(R$6)-YEAR($G24))*12+MONTH(R$6)-MONTH($G24)&gt;0,MOD((YEAR(R$6)-YEAR($G24))*12+MONTH(R$6)-MONTH($G24),$H24)=0),1,0),0)=1,"К",IF(IFERROR(IF(AND((YEAR(R$6)-YEAR($I24))*12+MONTH(R$6)-MONTH($I24)&gt;0,MOD((YEAR(R$6)-YEAR($I24))*12+MONTH(R$6)-MONTH($I24),$J24)=0),1,0),0)=1,"Т",""))</f>
        <v/>
      </c>
      <c r="S24" s="12" t="str">
        <f aca="false">IF(IFERROR(IF(AND((YEAR(S$6)-YEAR($G24))*12+MONTH(S$6)-MONTH($G24)&gt;0,MOD((YEAR(S$6)-YEAR($G24))*12+MONTH(S$6)-MONTH($G24),$H24)=0),1,0),0)=1,"К",IF(IFERROR(IF(AND((YEAR(S$6)-YEAR($I24))*12+MONTH(S$6)-MONTH($I24)&gt;0,MOD((YEAR(S$6)-YEAR($I24))*12+MONTH(S$6)-MONTH($I24),$J24)=0),1,0),0)=1,"Т",""))</f>
        <v/>
      </c>
      <c r="T24" s="12" t="str">
        <f aca="false">IF(IFERROR(IF(AND((YEAR(T$6)-YEAR($G24))*12+MONTH(T$6)-MONTH($G24)&gt;0,MOD((YEAR(T$6)-YEAR($G24))*12+MONTH(T$6)-MONTH($G24),$H24)=0),1,0),0)=1,"К",IF(IFERROR(IF(AND((YEAR(T$6)-YEAR($I24))*12+MONTH(T$6)-MONTH($I24)&gt;0,MOD((YEAR(T$6)-YEAR($I24))*12+MONTH(T$6)-MONTH($I24),$J24)=0),1,0),0)=1,"Т",""))</f>
        <v/>
      </c>
      <c r="U24" s="12" t="str">
        <f aca="false">IF(IFERROR(IF(AND((YEAR(U$6)-YEAR($G24))*12+MONTH(U$6)-MONTH($G24)&gt;0,MOD((YEAR(U$6)-YEAR($G24))*12+MONTH(U$6)-MONTH($G24),$H24)=0),1,0),0)=1,"К",IF(IFERROR(IF(AND((YEAR(U$6)-YEAR($I24))*12+MONTH(U$6)-MONTH($I24)&gt;0,MOD((YEAR(U$6)-YEAR($I24))*12+MONTH(U$6)-MONTH($I24),$J24)=0),1,0),0)=1,"Т",""))</f>
        <v/>
      </c>
      <c r="V24" s="12" t="str">
        <f aca="false">IF(IFERROR(IF(AND((YEAR(V$6)-YEAR($G24))*12+MONTH(V$6)-MONTH($G24)&gt;0,MOD((YEAR(V$6)-YEAR($G24))*12+MONTH(V$6)-MONTH($G24),$H24)=0),1,0),0)=1,"К",IF(IFERROR(IF(AND((YEAR(V$6)-YEAR($I24))*12+MONTH(V$6)-MONTH($I24)&gt;0,MOD((YEAR(V$6)-YEAR($I24))*12+MONTH(V$6)-MONTH($I24),$J24)=0),1,0),0)=1,"Т",""))</f>
        <v/>
      </c>
      <c r="W24" s="8" t="str">
        <f aca="false">IF(B24="","",COUNTIF(K24:V24,"К"))</f>
        <v/>
      </c>
      <c r="X24" s="8" t="str">
        <f aca="false">IF(B24="","",COUNTIF(K24:V24,"Т"))</f>
        <v/>
      </c>
      <c r="Y24" s="8" t="str">
        <f aca="false">IF(OR(B24="",E24=""),"",ROUND(E24*(W24*Нормативы!$B$4+X24*Нормативы!$B$5),1))</f>
        <v/>
      </c>
      <c r="Z24" s="8" t="str">
        <f aca="false">IF(OR(B24="",E24=""),"",ROUND(E24*(W24*Нормативы!$B$6+X24*Нормативы!$B$7)*IF(F24=2,Нормативы!$B$8,IF(F24=3,Нормативы!$B$9,1)),2))</f>
        <v/>
      </c>
      <c r="AA24" s="9"/>
      <c r="AB24" s="9"/>
    </row>
    <row r="25" customFormat="false" ht="15" hidden="false" customHeight="true" outlineLevel="0" collapsed="false">
      <c r="A25" s="8" t="str">
        <f aca="false">IF(B25="","",ROW()-6)</f>
        <v/>
      </c>
      <c r="B25" s="9"/>
      <c r="C25" s="10"/>
      <c r="D25" s="10"/>
      <c r="E25" s="10"/>
      <c r="F25" s="10"/>
      <c r="G25" s="11"/>
      <c r="H25" s="10"/>
      <c r="I25" s="11"/>
      <c r="J25" s="10"/>
      <c r="K25" s="12" t="str">
        <f aca="false">IF(IFERROR(IF(AND((YEAR(K$6)-YEAR($G25))*12+MONTH(K$6)-MONTH($G25)&gt;0,MOD((YEAR(K$6)-YEAR($G25))*12+MONTH(K$6)-MONTH($G25),$H25)=0),1,0),0)=1,"К",IF(IFERROR(IF(AND((YEAR(K$6)-YEAR($I25))*12+MONTH(K$6)-MONTH($I25)&gt;0,MOD((YEAR(K$6)-YEAR($I25))*12+MONTH(K$6)-MONTH($I25),$J25)=0),1,0),0)=1,"Т",""))</f>
        <v/>
      </c>
      <c r="L25" s="12" t="str">
        <f aca="false">IF(IFERROR(IF(AND((YEAR(L$6)-YEAR($G25))*12+MONTH(L$6)-MONTH($G25)&gt;0,MOD((YEAR(L$6)-YEAR($G25))*12+MONTH(L$6)-MONTH($G25),$H25)=0),1,0),0)=1,"К",IF(IFERROR(IF(AND((YEAR(L$6)-YEAR($I25))*12+MONTH(L$6)-MONTH($I25)&gt;0,MOD((YEAR(L$6)-YEAR($I25))*12+MONTH(L$6)-MONTH($I25),$J25)=0),1,0),0)=1,"Т",""))</f>
        <v/>
      </c>
      <c r="M25" s="12" t="str">
        <f aca="false">IF(IFERROR(IF(AND((YEAR(M$6)-YEAR($G25))*12+MONTH(M$6)-MONTH($G25)&gt;0,MOD((YEAR(M$6)-YEAR($G25))*12+MONTH(M$6)-MONTH($G25),$H25)=0),1,0),0)=1,"К",IF(IFERROR(IF(AND((YEAR(M$6)-YEAR($I25))*12+MONTH(M$6)-MONTH($I25)&gt;0,MOD((YEAR(M$6)-YEAR($I25))*12+MONTH(M$6)-MONTH($I25),$J25)=0),1,0),0)=1,"Т",""))</f>
        <v/>
      </c>
      <c r="N25" s="12" t="str">
        <f aca="false">IF(IFERROR(IF(AND((YEAR(N$6)-YEAR($G25))*12+MONTH(N$6)-MONTH($G25)&gt;0,MOD((YEAR(N$6)-YEAR($G25))*12+MONTH(N$6)-MONTH($G25),$H25)=0),1,0),0)=1,"К",IF(IFERROR(IF(AND((YEAR(N$6)-YEAR($I25))*12+MONTH(N$6)-MONTH($I25)&gt;0,MOD((YEAR(N$6)-YEAR($I25))*12+MONTH(N$6)-MONTH($I25),$J25)=0),1,0),0)=1,"Т",""))</f>
        <v/>
      </c>
      <c r="O25" s="12" t="str">
        <f aca="false">IF(IFERROR(IF(AND((YEAR(O$6)-YEAR($G25))*12+MONTH(O$6)-MONTH($G25)&gt;0,MOD((YEAR(O$6)-YEAR($G25))*12+MONTH(O$6)-MONTH($G25),$H25)=0),1,0),0)=1,"К",IF(IFERROR(IF(AND((YEAR(O$6)-YEAR($I25))*12+MONTH(O$6)-MONTH($I25)&gt;0,MOD((YEAR(O$6)-YEAR($I25))*12+MONTH(O$6)-MONTH($I25),$J25)=0),1,0),0)=1,"Т",""))</f>
        <v/>
      </c>
      <c r="P25" s="12" t="str">
        <f aca="false">IF(IFERROR(IF(AND((YEAR(P$6)-YEAR($G25))*12+MONTH(P$6)-MONTH($G25)&gt;0,MOD((YEAR(P$6)-YEAR($G25))*12+MONTH(P$6)-MONTH($G25),$H25)=0),1,0),0)=1,"К",IF(IFERROR(IF(AND((YEAR(P$6)-YEAR($I25))*12+MONTH(P$6)-MONTH($I25)&gt;0,MOD((YEAR(P$6)-YEAR($I25))*12+MONTH(P$6)-MONTH($I25),$J25)=0),1,0),0)=1,"Т",""))</f>
        <v/>
      </c>
      <c r="Q25" s="12" t="str">
        <f aca="false">IF(IFERROR(IF(AND((YEAR(Q$6)-YEAR($G25))*12+MONTH(Q$6)-MONTH($G25)&gt;0,MOD((YEAR(Q$6)-YEAR($G25))*12+MONTH(Q$6)-MONTH($G25),$H25)=0),1,0),0)=1,"К",IF(IFERROR(IF(AND((YEAR(Q$6)-YEAR($I25))*12+MONTH(Q$6)-MONTH($I25)&gt;0,MOD((YEAR(Q$6)-YEAR($I25))*12+MONTH(Q$6)-MONTH($I25),$J25)=0),1,0),0)=1,"Т",""))</f>
        <v/>
      </c>
      <c r="R25" s="12" t="str">
        <f aca="false">IF(IFERROR(IF(AND((YEAR(R$6)-YEAR($G25))*12+MONTH(R$6)-MONTH($G25)&gt;0,MOD((YEAR(R$6)-YEAR($G25))*12+MONTH(R$6)-MONTH($G25),$H25)=0),1,0),0)=1,"К",IF(IFERROR(IF(AND((YEAR(R$6)-YEAR($I25))*12+MONTH(R$6)-MONTH($I25)&gt;0,MOD((YEAR(R$6)-YEAR($I25))*12+MONTH(R$6)-MONTH($I25),$J25)=0),1,0),0)=1,"Т",""))</f>
        <v/>
      </c>
      <c r="S25" s="12" t="str">
        <f aca="false">IF(IFERROR(IF(AND((YEAR(S$6)-YEAR($G25))*12+MONTH(S$6)-MONTH($G25)&gt;0,MOD((YEAR(S$6)-YEAR($G25))*12+MONTH(S$6)-MONTH($G25),$H25)=0),1,0),0)=1,"К",IF(IFERROR(IF(AND((YEAR(S$6)-YEAR($I25))*12+MONTH(S$6)-MONTH($I25)&gt;0,MOD((YEAR(S$6)-YEAR($I25))*12+MONTH(S$6)-MONTH($I25),$J25)=0),1,0),0)=1,"Т",""))</f>
        <v/>
      </c>
      <c r="T25" s="12" t="str">
        <f aca="false">IF(IFERROR(IF(AND((YEAR(T$6)-YEAR($G25))*12+MONTH(T$6)-MONTH($G25)&gt;0,MOD((YEAR(T$6)-YEAR($G25))*12+MONTH(T$6)-MONTH($G25),$H25)=0),1,0),0)=1,"К",IF(IFERROR(IF(AND((YEAR(T$6)-YEAR($I25))*12+MONTH(T$6)-MONTH($I25)&gt;0,MOD((YEAR(T$6)-YEAR($I25))*12+MONTH(T$6)-MONTH($I25),$J25)=0),1,0),0)=1,"Т",""))</f>
        <v/>
      </c>
      <c r="U25" s="12" t="str">
        <f aca="false">IF(IFERROR(IF(AND((YEAR(U$6)-YEAR($G25))*12+MONTH(U$6)-MONTH($G25)&gt;0,MOD((YEAR(U$6)-YEAR($G25))*12+MONTH(U$6)-MONTH($G25),$H25)=0),1,0),0)=1,"К",IF(IFERROR(IF(AND((YEAR(U$6)-YEAR($I25))*12+MONTH(U$6)-MONTH($I25)&gt;0,MOD((YEAR(U$6)-YEAR($I25))*12+MONTH(U$6)-MONTH($I25),$J25)=0),1,0),0)=1,"Т",""))</f>
        <v/>
      </c>
      <c r="V25" s="12" t="str">
        <f aca="false">IF(IFERROR(IF(AND((YEAR(V$6)-YEAR($G25))*12+MONTH(V$6)-MONTH($G25)&gt;0,MOD((YEAR(V$6)-YEAR($G25))*12+MONTH(V$6)-MONTH($G25),$H25)=0),1,0),0)=1,"К",IF(IFERROR(IF(AND((YEAR(V$6)-YEAR($I25))*12+MONTH(V$6)-MONTH($I25)&gt;0,MOD((YEAR(V$6)-YEAR($I25))*12+MONTH(V$6)-MONTH($I25),$J25)=0),1,0),0)=1,"Т",""))</f>
        <v/>
      </c>
      <c r="W25" s="8" t="str">
        <f aca="false">IF(B25="","",COUNTIF(K25:V25,"К"))</f>
        <v/>
      </c>
      <c r="X25" s="8" t="str">
        <f aca="false">IF(B25="","",COUNTIF(K25:V25,"Т"))</f>
        <v/>
      </c>
      <c r="Y25" s="8" t="str">
        <f aca="false">IF(OR(B25="",E25=""),"",ROUND(E25*(W25*Нормативы!$B$4+X25*Нормативы!$B$5),1))</f>
        <v/>
      </c>
      <c r="Z25" s="8" t="str">
        <f aca="false">IF(OR(B25="",E25=""),"",ROUND(E25*(W25*Нормативы!$B$6+X25*Нормативы!$B$7)*IF(F25=2,Нормативы!$B$8,IF(F25=3,Нормативы!$B$9,1)),2))</f>
        <v/>
      </c>
      <c r="AA25" s="9"/>
      <c r="AB25" s="9"/>
    </row>
    <row r="26" customFormat="false" ht="15" hidden="false" customHeight="true" outlineLevel="0" collapsed="false">
      <c r="A26" s="8" t="str">
        <f aca="false">IF(B26="","",ROW()-6)</f>
        <v/>
      </c>
      <c r="B26" s="9"/>
      <c r="C26" s="10"/>
      <c r="D26" s="10"/>
      <c r="E26" s="10"/>
      <c r="F26" s="10"/>
      <c r="G26" s="11"/>
      <c r="H26" s="10"/>
      <c r="I26" s="11"/>
      <c r="J26" s="10"/>
      <c r="K26" s="12" t="str">
        <f aca="false">IF(IFERROR(IF(AND((YEAR(K$6)-YEAR($G26))*12+MONTH(K$6)-MONTH($G26)&gt;0,MOD((YEAR(K$6)-YEAR($G26))*12+MONTH(K$6)-MONTH($G26),$H26)=0),1,0),0)=1,"К",IF(IFERROR(IF(AND((YEAR(K$6)-YEAR($I26))*12+MONTH(K$6)-MONTH($I26)&gt;0,MOD((YEAR(K$6)-YEAR($I26))*12+MONTH(K$6)-MONTH($I26),$J26)=0),1,0),0)=1,"Т",""))</f>
        <v/>
      </c>
      <c r="L26" s="12" t="str">
        <f aca="false">IF(IFERROR(IF(AND((YEAR(L$6)-YEAR($G26))*12+MONTH(L$6)-MONTH($G26)&gt;0,MOD((YEAR(L$6)-YEAR($G26))*12+MONTH(L$6)-MONTH($G26),$H26)=0),1,0),0)=1,"К",IF(IFERROR(IF(AND((YEAR(L$6)-YEAR($I26))*12+MONTH(L$6)-MONTH($I26)&gt;0,MOD((YEAR(L$6)-YEAR($I26))*12+MONTH(L$6)-MONTH($I26),$J26)=0),1,0),0)=1,"Т",""))</f>
        <v/>
      </c>
      <c r="M26" s="12" t="str">
        <f aca="false">IF(IFERROR(IF(AND((YEAR(M$6)-YEAR($G26))*12+MONTH(M$6)-MONTH($G26)&gt;0,MOD((YEAR(M$6)-YEAR($G26))*12+MONTH(M$6)-MONTH($G26),$H26)=0),1,0),0)=1,"К",IF(IFERROR(IF(AND((YEAR(M$6)-YEAR($I26))*12+MONTH(M$6)-MONTH($I26)&gt;0,MOD((YEAR(M$6)-YEAR($I26))*12+MONTH(M$6)-MONTH($I26),$J26)=0),1,0),0)=1,"Т",""))</f>
        <v/>
      </c>
      <c r="N26" s="12" t="str">
        <f aca="false">IF(IFERROR(IF(AND((YEAR(N$6)-YEAR($G26))*12+MONTH(N$6)-MONTH($G26)&gt;0,MOD((YEAR(N$6)-YEAR($G26))*12+MONTH(N$6)-MONTH($G26),$H26)=0),1,0),0)=1,"К",IF(IFERROR(IF(AND((YEAR(N$6)-YEAR($I26))*12+MONTH(N$6)-MONTH($I26)&gt;0,MOD((YEAR(N$6)-YEAR($I26))*12+MONTH(N$6)-MONTH($I26),$J26)=0),1,0),0)=1,"Т",""))</f>
        <v/>
      </c>
      <c r="O26" s="12" t="str">
        <f aca="false">IF(IFERROR(IF(AND((YEAR(O$6)-YEAR($G26))*12+MONTH(O$6)-MONTH($G26)&gt;0,MOD((YEAR(O$6)-YEAR($G26))*12+MONTH(O$6)-MONTH($G26),$H26)=0),1,0),0)=1,"К",IF(IFERROR(IF(AND((YEAR(O$6)-YEAR($I26))*12+MONTH(O$6)-MONTH($I26)&gt;0,MOD((YEAR(O$6)-YEAR($I26))*12+MONTH(O$6)-MONTH($I26),$J26)=0),1,0),0)=1,"Т",""))</f>
        <v/>
      </c>
      <c r="P26" s="12" t="str">
        <f aca="false">IF(IFERROR(IF(AND((YEAR(P$6)-YEAR($G26))*12+MONTH(P$6)-MONTH($G26)&gt;0,MOD((YEAR(P$6)-YEAR($G26))*12+MONTH(P$6)-MONTH($G26),$H26)=0),1,0),0)=1,"К",IF(IFERROR(IF(AND((YEAR(P$6)-YEAR($I26))*12+MONTH(P$6)-MONTH($I26)&gt;0,MOD((YEAR(P$6)-YEAR($I26))*12+MONTH(P$6)-MONTH($I26),$J26)=0),1,0),0)=1,"Т",""))</f>
        <v/>
      </c>
      <c r="Q26" s="12" t="str">
        <f aca="false">IF(IFERROR(IF(AND((YEAR(Q$6)-YEAR($G26))*12+MONTH(Q$6)-MONTH($G26)&gt;0,MOD((YEAR(Q$6)-YEAR($G26))*12+MONTH(Q$6)-MONTH($G26),$H26)=0),1,0),0)=1,"К",IF(IFERROR(IF(AND((YEAR(Q$6)-YEAR($I26))*12+MONTH(Q$6)-MONTH($I26)&gt;0,MOD((YEAR(Q$6)-YEAR($I26))*12+MONTH(Q$6)-MONTH($I26),$J26)=0),1,0),0)=1,"Т",""))</f>
        <v/>
      </c>
      <c r="R26" s="12" t="str">
        <f aca="false">IF(IFERROR(IF(AND((YEAR(R$6)-YEAR($G26))*12+MONTH(R$6)-MONTH($G26)&gt;0,MOD((YEAR(R$6)-YEAR($G26))*12+MONTH(R$6)-MONTH($G26),$H26)=0),1,0),0)=1,"К",IF(IFERROR(IF(AND((YEAR(R$6)-YEAR($I26))*12+MONTH(R$6)-MONTH($I26)&gt;0,MOD((YEAR(R$6)-YEAR($I26))*12+MONTH(R$6)-MONTH($I26),$J26)=0),1,0),0)=1,"Т",""))</f>
        <v/>
      </c>
      <c r="S26" s="12" t="str">
        <f aca="false">IF(IFERROR(IF(AND((YEAR(S$6)-YEAR($G26))*12+MONTH(S$6)-MONTH($G26)&gt;0,MOD((YEAR(S$6)-YEAR($G26))*12+MONTH(S$6)-MONTH($G26),$H26)=0),1,0),0)=1,"К",IF(IFERROR(IF(AND((YEAR(S$6)-YEAR($I26))*12+MONTH(S$6)-MONTH($I26)&gt;0,MOD((YEAR(S$6)-YEAR($I26))*12+MONTH(S$6)-MONTH($I26),$J26)=0),1,0),0)=1,"Т",""))</f>
        <v/>
      </c>
      <c r="T26" s="12" t="str">
        <f aca="false">IF(IFERROR(IF(AND((YEAR(T$6)-YEAR($G26))*12+MONTH(T$6)-MONTH($G26)&gt;0,MOD((YEAR(T$6)-YEAR($G26))*12+MONTH(T$6)-MONTH($G26),$H26)=0),1,0),0)=1,"К",IF(IFERROR(IF(AND((YEAR(T$6)-YEAR($I26))*12+MONTH(T$6)-MONTH($I26)&gt;0,MOD((YEAR(T$6)-YEAR($I26))*12+MONTH(T$6)-MONTH($I26),$J26)=0),1,0),0)=1,"Т",""))</f>
        <v/>
      </c>
      <c r="U26" s="12" t="str">
        <f aca="false">IF(IFERROR(IF(AND((YEAR(U$6)-YEAR($G26))*12+MONTH(U$6)-MONTH($G26)&gt;0,MOD((YEAR(U$6)-YEAR($G26))*12+MONTH(U$6)-MONTH($G26),$H26)=0),1,0),0)=1,"К",IF(IFERROR(IF(AND((YEAR(U$6)-YEAR($I26))*12+MONTH(U$6)-MONTH($I26)&gt;0,MOD((YEAR(U$6)-YEAR($I26))*12+MONTH(U$6)-MONTH($I26),$J26)=0),1,0),0)=1,"Т",""))</f>
        <v/>
      </c>
      <c r="V26" s="12" t="str">
        <f aca="false">IF(IFERROR(IF(AND((YEAR(V$6)-YEAR($G26))*12+MONTH(V$6)-MONTH($G26)&gt;0,MOD((YEAR(V$6)-YEAR($G26))*12+MONTH(V$6)-MONTH($G26),$H26)=0),1,0),0)=1,"К",IF(IFERROR(IF(AND((YEAR(V$6)-YEAR($I26))*12+MONTH(V$6)-MONTH($I26)&gt;0,MOD((YEAR(V$6)-YEAR($I26))*12+MONTH(V$6)-MONTH($I26),$J26)=0),1,0),0)=1,"Т",""))</f>
        <v/>
      </c>
      <c r="W26" s="8" t="str">
        <f aca="false">IF(B26="","",COUNTIF(K26:V26,"К"))</f>
        <v/>
      </c>
      <c r="X26" s="8" t="str">
        <f aca="false">IF(B26="","",COUNTIF(K26:V26,"Т"))</f>
        <v/>
      </c>
      <c r="Y26" s="8" t="str">
        <f aca="false">IF(OR(B26="",E26=""),"",ROUND(E26*(W26*Нормативы!$B$4+X26*Нормативы!$B$5),1))</f>
        <v/>
      </c>
      <c r="Z26" s="8" t="str">
        <f aca="false">IF(OR(B26="",E26=""),"",ROUND(E26*(W26*Нормативы!$B$6+X26*Нормативы!$B$7)*IF(F26=2,Нормативы!$B$8,IF(F26=3,Нормативы!$B$9,1)),2))</f>
        <v/>
      </c>
      <c r="AA26" s="9"/>
      <c r="AB26" s="9"/>
    </row>
    <row r="27" customFormat="false" ht="15" hidden="false" customHeight="true" outlineLevel="0" collapsed="false">
      <c r="A27" s="8" t="str">
        <f aca="false">IF(B27="","",ROW()-6)</f>
        <v/>
      </c>
      <c r="B27" s="9"/>
      <c r="C27" s="10"/>
      <c r="D27" s="10"/>
      <c r="E27" s="10"/>
      <c r="F27" s="10"/>
      <c r="G27" s="11"/>
      <c r="H27" s="10"/>
      <c r="I27" s="11"/>
      <c r="J27" s="10"/>
      <c r="K27" s="12" t="str">
        <f aca="false">IF(IFERROR(IF(AND((YEAR(K$6)-YEAR($G27))*12+MONTH(K$6)-MONTH($G27)&gt;0,MOD((YEAR(K$6)-YEAR($G27))*12+MONTH(K$6)-MONTH($G27),$H27)=0),1,0),0)=1,"К",IF(IFERROR(IF(AND((YEAR(K$6)-YEAR($I27))*12+MONTH(K$6)-MONTH($I27)&gt;0,MOD((YEAR(K$6)-YEAR($I27))*12+MONTH(K$6)-MONTH($I27),$J27)=0),1,0),0)=1,"Т",""))</f>
        <v/>
      </c>
      <c r="L27" s="12" t="str">
        <f aca="false">IF(IFERROR(IF(AND((YEAR(L$6)-YEAR($G27))*12+MONTH(L$6)-MONTH($G27)&gt;0,MOD((YEAR(L$6)-YEAR($G27))*12+MONTH(L$6)-MONTH($G27),$H27)=0),1,0),0)=1,"К",IF(IFERROR(IF(AND((YEAR(L$6)-YEAR($I27))*12+MONTH(L$6)-MONTH($I27)&gt;0,MOD((YEAR(L$6)-YEAR($I27))*12+MONTH(L$6)-MONTH($I27),$J27)=0),1,0),0)=1,"Т",""))</f>
        <v/>
      </c>
      <c r="M27" s="12" t="str">
        <f aca="false">IF(IFERROR(IF(AND((YEAR(M$6)-YEAR($G27))*12+MONTH(M$6)-MONTH($G27)&gt;0,MOD((YEAR(M$6)-YEAR($G27))*12+MONTH(M$6)-MONTH($G27),$H27)=0),1,0),0)=1,"К",IF(IFERROR(IF(AND((YEAR(M$6)-YEAR($I27))*12+MONTH(M$6)-MONTH($I27)&gt;0,MOD((YEAR(M$6)-YEAR($I27))*12+MONTH(M$6)-MONTH($I27),$J27)=0),1,0),0)=1,"Т",""))</f>
        <v/>
      </c>
      <c r="N27" s="12" t="str">
        <f aca="false">IF(IFERROR(IF(AND((YEAR(N$6)-YEAR($G27))*12+MONTH(N$6)-MONTH($G27)&gt;0,MOD((YEAR(N$6)-YEAR($G27))*12+MONTH(N$6)-MONTH($G27),$H27)=0),1,0),0)=1,"К",IF(IFERROR(IF(AND((YEAR(N$6)-YEAR($I27))*12+MONTH(N$6)-MONTH($I27)&gt;0,MOD((YEAR(N$6)-YEAR($I27))*12+MONTH(N$6)-MONTH($I27),$J27)=0),1,0),0)=1,"Т",""))</f>
        <v/>
      </c>
      <c r="O27" s="12" t="str">
        <f aca="false">IF(IFERROR(IF(AND((YEAR(O$6)-YEAR($G27))*12+MONTH(O$6)-MONTH($G27)&gt;0,MOD((YEAR(O$6)-YEAR($G27))*12+MONTH(O$6)-MONTH($G27),$H27)=0),1,0),0)=1,"К",IF(IFERROR(IF(AND((YEAR(O$6)-YEAR($I27))*12+MONTH(O$6)-MONTH($I27)&gt;0,MOD((YEAR(O$6)-YEAR($I27))*12+MONTH(O$6)-MONTH($I27),$J27)=0),1,0),0)=1,"Т",""))</f>
        <v/>
      </c>
      <c r="P27" s="12" t="str">
        <f aca="false">IF(IFERROR(IF(AND((YEAR(P$6)-YEAR($G27))*12+MONTH(P$6)-MONTH($G27)&gt;0,MOD((YEAR(P$6)-YEAR($G27))*12+MONTH(P$6)-MONTH($G27),$H27)=0),1,0),0)=1,"К",IF(IFERROR(IF(AND((YEAR(P$6)-YEAR($I27))*12+MONTH(P$6)-MONTH($I27)&gt;0,MOD((YEAR(P$6)-YEAR($I27))*12+MONTH(P$6)-MONTH($I27),$J27)=0),1,0),0)=1,"Т",""))</f>
        <v/>
      </c>
      <c r="Q27" s="12" t="str">
        <f aca="false">IF(IFERROR(IF(AND((YEAR(Q$6)-YEAR($G27))*12+MONTH(Q$6)-MONTH($G27)&gt;0,MOD((YEAR(Q$6)-YEAR($G27))*12+MONTH(Q$6)-MONTH($G27),$H27)=0),1,0),0)=1,"К",IF(IFERROR(IF(AND((YEAR(Q$6)-YEAR($I27))*12+MONTH(Q$6)-MONTH($I27)&gt;0,MOD((YEAR(Q$6)-YEAR($I27))*12+MONTH(Q$6)-MONTH($I27),$J27)=0),1,0),0)=1,"Т",""))</f>
        <v/>
      </c>
      <c r="R27" s="12" t="str">
        <f aca="false">IF(IFERROR(IF(AND((YEAR(R$6)-YEAR($G27))*12+MONTH(R$6)-MONTH($G27)&gt;0,MOD((YEAR(R$6)-YEAR($G27))*12+MONTH(R$6)-MONTH($G27),$H27)=0),1,0),0)=1,"К",IF(IFERROR(IF(AND((YEAR(R$6)-YEAR($I27))*12+MONTH(R$6)-MONTH($I27)&gt;0,MOD((YEAR(R$6)-YEAR($I27))*12+MONTH(R$6)-MONTH($I27),$J27)=0),1,0),0)=1,"Т",""))</f>
        <v/>
      </c>
      <c r="S27" s="12" t="str">
        <f aca="false">IF(IFERROR(IF(AND((YEAR(S$6)-YEAR($G27))*12+MONTH(S$6)-MONTH($G27)&gt;0,MOD((YEAR(S$6)-YEAR($G27))*12+MONTH(S$6)-MONTH($G27),$H27)=0),1,0),0)=1,"К",IF(IFERROR(IF(AND((YEAR(S$6)-YEAR($I27))*12+MONTH(S$6)-MONTH($I27)&gt;0,MOD((YEAR(S$6)-YEAR($I27))*12+MONTH(S$6)-MONTH($I27),$J27)=0),1,0),0)=1,"Т",""))</f>
        <v/>
      </c>
      <c r="T27" s="12" t="str">
        <f aca="false">IF(IFERROR(IF(AND((YEAR(T$6)-YEAR($G27))*12+MONTH(T$6)-MONTH($G27)&gt;0,MOD((YEAR(T$6)-YEAR($G27))*12+MONTH(T$6)-MONTH($G27),$H27)=0),1,0),0)=1,"К",IF(IFERROR(IF(AND((YEAR(T$6)-YEAR($I27))*12+MONTH(T$6)-MONTH($I27)&gt;0,MOD((YEAR(T$6)-YEAR($I27))*12+MONTH(T$6)-MONTH($I27),$J27)=0),1,0),0)=1,"Т",""))</f>
        <v/>
      </c>
      <c r="U27" s="12" t="str">
        <f aca="false">IF(IFERROR(IF(AND((YEAR(U$6)-YEAR($G27))*12+MONTH(U$6)-MONTH($G27)&gt;0,MOD((YEAR(U$6)-YEAR($G27))*12+MONTH(U$6)-MONTH($G27),$H27)=0),1,0),0)=1,"К",IF(IFERROR(IF(AND((YEAR(U$6)-YEAR($I27))*12+MONTH(U$6)-MONTH($I27)&gt;0,MOD((YEAR(U$6)-YEAR($I27))*12+MONTH(U$6)-MONTH($I27),$J27)=0),1,0),0)=1,"Т",""))</f>
        <v/>
      </c>
      <c r="V27" s="12" t="str">
        <f aca="false">IF(IFERROR(IF(AND((YEAR(V$6)-YEAR($G27))*12+MONTH(V$6)-MONTH($G27)&gt;0,MOD((YEAR(V$6)-YEAR($G27))*12+MONTH(V$6)-MONTH($G27),$H27)=0),1,0),0)=1,"К",IF(IFERROR(IF(AND((YEAR(V$6)-YEAR($I27))*12+MONTH(V$6)-MONTH($I27)&gt;0,MOD((YEAR(V$6)-YEAR($I27))*12+MONTH(V$6)-MONTH($I27),$J27)=0),1,0),0)=1,"Т",""))</f>
        <v/>
      </c>
      <c r="W27" s="8" t="str">
        <f aca="false">IF(B27="","",COUNTIF(K27:V27,"К"))</f>
        <v/>
      </c>
      <c r="X27" s="8" t="str">
        <f aca="false">IF(B27="","",COUNTIF(K27:V27,"Т"))</f>
        <v/>
      </c>
      <c r="Y27" s="8" t="str">
        <f aca="false">IF(OR(B27="",E27=""),"",ROUND(E27*(W27*Нормативы!$B$4+X27*Нормативы!$B$5),1))</f>
        <v/>
      </c>
      <c r="Z27" s="8" t="str">
        <f aca="false">IF(OR(B27="",E27=""),"",ROUND(E27*(W27*Нормативы!$B$6+X27*Нормативы!$B$7)*IF(F27=2,Нормативы!$B$8,IF(F27=3,Нормативы!$B$9,1)),2))</f>
        <v/>
      </c>
      <c r="AA27" s="9"/>
      <c r="AB27" s="9"/>
    </row>
    <row r="28" customFormat="false" ht="15" hidden="false" customHeight="true" outlineLevel="0" collapsed="false">
      <c r="A28" s="8" t="str">
        <f aca="false">IF(B28="","",ROW()-6)</f>
        <v/>
      </c>
      <c r="B28" s="9"/>
      <c r="C28" s="10"/>
      <c r="D28" s="10"/>
      <c r="E28" s="10"/>
      <c r="F28" s="10"/>
      <c r="G28" s="11"/>
      <c r="H28" s="10"/>
      <c r="I28" s="11"/>
      <c r="J28" s="10"/>
      <c r="K28" s="12" t="str">
        <f aca="false">IF(IFERROR(IF(AND((YEAR(K$6)-YEAR($G28))*12+MONTH(K$6)-MONTH($G28)&gt;0,MOD((YEAR(K$6)-YEAR($G28))*12+MONTH(K$6)-MONTH($G28),$H28)=0),1,0),0)=1,"К",IF(IFERROR(IF(AND((YEAR(K$6)-YEAR($I28))*12+MONTH(K$6)-MONTH($I28)&gt;0,MOD((YEAR(K$6)-YEAR($I28))*12+MONTH(K$6)-MONTH($I28),$J28)=0),1,0),0)=1,"Т",""))</f>
        <v/>
      </c>
      <c r="L28" s="12" t="str">
        <f aca="false">IF(IFERROR(IF(AND((YEAR(L$6)-YEAR($G28))*12+MONTH(L$6)-MONTH($G28)&gt;0,MOD((YEAR(L$6)-YEAR($G28))*12+MONTH(L$6)-MONTH($G28),$H28)=0),1,0),0)=1,"К",IF(IFERROR(IF(AND((YEAR(L$6)-YEAR($I28))*12+MONTH(L$6)-MONTH($I28)&gt;0,MOD((YEAR(L$6)-YEAR($I28))*12+MONTH(L$6)-MONTH($I28),$J28)=0),1,0),0)=1,"Т",""))</f>
        <v/>
      </c>
      <c r="M28" s="12" t="str">
        <f aca="false">IF(IFERROR(IF(AND((YEAR(M$6)-YEAR($G28))*12+MONTH(M$6)-MONTH($G28)&gt;0,MOD((YEAR(M$6)-YEAR($G28))*12+MONTH(M$6)-MONTH($G28),$H28)=0),1,0),0)=1,"К",IF(IFERROR(IF(AND((YEAR(M$6)-YEAR($I28))*12+MONTH(M$6)-MONTH($I28)&gt;0,MOD((YEAR(M$6)-YEAR($I28))*12+MONTH(M$6)-MONTH($I28),$J28)=0),1,0),0)=1,"Т",""))</f>
        <v/>
      </c>
      <c r="N28" s="12" t="str">
        <f aca="false">IF(IFERROR(IF(AND((YEAR(N$6)-YEAR($G28))*12+MONTH(N$6)-MONTH($G28)&gt;0,MOD((YEAR(N$6)-YEAR($G28))*12+MONTH(N$6)-MONTH($G28),$H28)=0),1,0),0)=1,"К",IF(IFERROR(IF(AND((YEAR(N$6)-YEAR($I28))*12+MONTH(N$6)-MONTH($I28)&gt;0,MOD((YEAR(N$6)-YEAR($I28))*12+MONTH(N$6)-MONTH($I28),$J28)=0),1,0),0)=1,"Т",""))</f>
        <v/>
      </c>
      <c r="O28" s="12" t="str">
        <f aca="false">IF(IFERROR(IF(AND((YEAR(O$6)-YEAR($G28))*12+MONTH(O$6)-MONTH($G28)&gt;0,MOD((YEAR(O$6)-YEAR($G28))*12+MONTH(O$6)-MONTH($G28),$H28)=0),1,0),0)=1,"К",IF(IFERROR(IF(AND((YEAR(O$6)-YEAR($I28))*12+MONTH(O$6)-MONTH($I28)&gt;0,MOD((YEAR(O$6)-YEAR($I28))*12+MONTH(O$6)-MONTH($I28),$J28)=0),1,0),0)=1,"Т",""))</f>
        <v/>
      </c>
      <c r="P28" s="12" t="str">
        <f aca="false">IF(IFERROR(IF(AND((YEAR(P$6)-YEAR($G28))*12+MONTH(P$6)-MONTH($G28)&gt;0,MOD((YEAR(P$6)-YEAR($G28))*12+MONTH(P$6)-MONTH($G28),$H28)=0),1,0),0)=1,"К",IF(IFERROR(IF(AND((YEAR(P$6)-YEAR($I28))*12+MONTH(P$6)-MONTH($I28)&gt;0,MOD((YEAR(P$6)-YEAR($I28))*12+MONTH(P$6)-MONTH($I28),$J28)=0),1,0),0)=1,"Т",""))</f>
        <v/>
      </c>
      <c r="Q28" s="12" t="str">
        <f aca="false">IF(IFERROR(IF(AND((YEAR(Q$6)-YEAR($G28))*12+MONTH(Q$6)-MONTH($G28)&gt;0,MOD((YEAR(Q$6)-YEAR($G28))*12+MONTH(Q$6)-MONTH($G28),$H28)=0),1,0),0)=1,"К",IF(IFERROR(IF(AND((YEAR(Q$6)-YEAR($I28))*12+MONTH(Q$6)-MONTH($I28)&gt;0,MOD((YEAR(Q$6)-YEAR($I28))*12+MONTH(Q$6)-MONTH($I28),$J28)=0),1,0),0)=1,"Т",""))</f>
        <v/>
      </c>
      <c r="R28" s="12" t="str">
        <f aca="false">IF(IFERROR(IF(AND((YEAR(R$6)-YEAR($G28))*12+MONTH(R$6)-MONTH($G28)&gt;0,MOD((YEAR(R$6)-YEAR($G28))*12+MONTH(R$6)-MONTH($G28),$H28)=0),1,0),0)=1,"К",IF(IFERROR(IF(AND((YEAR(R$6)-YEAR($I28))*12+MONTH(R$6)-MONTH($I28)&gt;0,MOD((YEAR(R$6)-YEAR($I28))*12+MONTH(R$6)-MONTH($I28),$J28)=0),1,0),0)=1,"Т",""))</f>
        <v/>
      </c>
      <c r="S28" s="12" t="str">
        <f aca="false">IF(IFERROR(IF(AND((YEAR(S$6)-YEAR($G28))*12+MONTH(S$6)-MONTH($G28)&gt;0,MOD((YEAR(S$6)-YEAR($G28))*12+MONTH(S$6)-MONTH($G28),$H28)=0),1,0),0)=1,"К",IF(IFERROR(IF(AND((YEAR(S$6)-YEAR($I28))*12+MONTH(S$6)-MONTH($I28)&gt;0,MOD((YEAR(S$6)-YEAR($I28))*12+MONTH(S$6)-MONTH($I28),$J28)=0),1,0),0)=1,"Т",""))</f>
        <v/>
      </c>
      <c r="T28" s="12" t="str">
        <f aca="false">IF(IFERROR(IF(AND((YEAR(T$6)-YEAR($G28))*12+MONTH(T$6)-MONTH($G28)&gt;0,MOD((YEAR(T$6)-YEAR($G28))*12+MONTH(T$6)-MONTH($G28),$H28)=0),1,0),0)=1,"К",IF(IFERROR(IF(AND((YEAR(T$6)-YEAR($I28))*12+MONTH(T$6)-MONTH($I28)&gt;0,MOD((YEAR(T$6)-YEAR($I28))*12+MONTH(T$6)-MONTH($I28),$J28)=0),1,0),0)=1,"Т",""))</f>
        <v/>
      </c>
      <c r="U28" s="12" t="str">
        <f aca="false">IF(IFERROR(IF(AND((YEAR(U$6)-YEAR($G28))*12+MONTH(U$6)-MONTH($G28)&gt;0,MOD((YEAR(U$6)-YEAR($G28))*12+MONTH(U$6)-MONTH($G28),$H28)=0),1,0),0)=1,"К",IF(IFERROR(IF(AND((YEAR(U$6)-YEAR($I28))*12+MONTH(U$6)-MONTH($I28)&gt;0,MOD((YEAR(U$6)-YEAR($I28))*12+MONTH(U$6)-MONTH($I28),$J28)=0),1,0),0)=1,"Т",""))</f>
        <v/>
      </c>
      <c r="V28" s="12" t="str">
        <f aca="false">IF(IFERROR(IF(AND((YEAR(V$6)-YEAR($G28))*12+MONTH(V$6)-MONTH($G28)&gt;0,MOD((YEAR(V$6)-YEAR($G28))*12+MONTH(V$6)-MONTH($G28),$H28)=0),1,0),0)=1,"К",IF(IFERROR(IF(AND((YEAR(V$6)-YEAR($I28))*12+MONTH(V$6)-MONTH($I28)&gt;0,MOD((YEAR(V$6)-YEAR($I28))*12+MONTH(V$6)-MONTH($I28),$J28)=0),1,0),0)=1,"Т",""))</f>
        <v/>
      </c>
      <c r="W28" s="8" t="str">
        <f aca="false">IF(B28="","",COUNTIF(K28:V28,"К"))</f>
        <v/>
      </c>
      <c r="X28" s="8" t="str">
        <f aca="false">IF(B28="","",COUNTIF(K28:V28,"Т"))</f>
        <v/>
      </c>
      <c r="Y28" s="8" t="str">
        <f aca="false">IF(OR(B28="",E28=""),"",ROUND(E28*(W28*Нормативы!$B$4+X28*Нормативы!$B$5),1))</f>
        <v/>
      </c>
      <c r="Z28" s="8" t="str">
        <f aca="false">IF(OR(B28="",E28=""),"",ROUND(E28*(W28*Нормативы!$B$6+X28*Нормативы!$B$7)*IF(F28=2,Нормативы!$B$8,IF(F28=3,Нормативы!$B$9,1)),2))</f>
        <v/>
      </c>
      <c r="AA28" s="9"/>
      <c r="AB28" s="9"/>
    </row>
    <row r="29" customFormat="false" ht="15" hidden="false" customHeight="true" outlineLevel="0" collapsed="false">
      <c r="A29" s="8" t="str">
        <f aca="false">IF(B29="","",ROW()-6)</f>
        <v/>
      </c>
      <c r="B29" s="9"/>
      <c r="C29" s="10"/>
      <c r="D29" s="10"/>
      <c r="E29" s="10"/>
      <c r="F29" s="10"/>
      <c r="G29" s="11"/>
      <c r="H29" s="10"/>
      <c r="I29" s="11"/>
      <c r="J29" s="10"/>
      <c r="K29" s="12" t="str">
        <f aca="false">IF(IFERROR(IF(AND((YEAR(K$6)-YEAR($G29))*12+MONTH(K$6)-MONTH($G29)&gt;0,MOD((YEAR(K$6)-YEAR($G29))*12+MONTH(K$6)-MONTH($G29),$H29)=0),1,0),0)=1,"К",IF(IFERROR(IF(AND((YEAR(K$6)-YEAR($I29))*12+MONTH(K$6)-MONTH($I29)&gt;0,MOD((YEAR(K$6)-YEAR($I29))*12+MONTH(K$6)-MONTH($I29),$J29)=0),1,0),0)=1,"Т",""))</f>
        <v/>
      </c>
      <c r="L29" s="12" t="str">
        <f aca="false">IF(IFERROR(IF(AND((YEAR(L$6)-YEAR($G29))*12+MONTH(L$6)-MONTH($G29)&gt;0,MOD((YEAR(L$6)-YEAR($G29))*12+MONTH(L$6)-MONTH($G29),$H29)=0),1,0),0)=1,"К",IF(IFERROR(IF(AND((YEAR(L$6)-YEAR($I29))*12+MONTH(L$6)-MONTH($I29)&gt;0,MOD((YEAR(L$6)-YEAR($I29))*12+MONTH(L$6)-MONTH($I29),$J29)=0),1,0),0)=1,"Т",""))</f>
        <v/>
      </c>
      <c r="M29" s="12" t="str">
        <f aca="false">IF(IFERROR(IF(AND((YEAR(M$6)-YEAR($G29))*12+MONTH(M$6)-MONTH($G29)&gt;0,MOD((YEAR(M$6)-YEAR($G29))*12+MONTH(M$6)-MONTH($G29),$H29)=0),1,0),0)=1,"К",IF(IFERROR(IF(AND((YEAR(M$6)-YEAR($I29))*12+MONTH(M$6)-MONTH($I29)&gt;0,MOD((YEAR(M$6)-YEAR($I29))*12+MONTH(M$6)-MONTH($I29),$J29)=0),1,0),0)=1,"Т",""))</f>
        <v/>
      </c>
      <c r="N29" s="12" t="str">
        <f aca="false">IF(IFERROR(IF(AND((YEAR(N$6)-YEAR($G29))*12+MONTH(N$6)-MONTH($G29)&gt;0,MOD((YEAR(N$6)-YEAR($G29))*12+MONTH(N$6)-MONTH($G29),$H29)=0),1,0),0)=1,"К",IF(IFERROR(IF(AND((YEAR(N$6)-YEAR($I29))*12+MONTH(N$6)-MONTH($I29)&gt;0,MOD((YEAR(N$6)-YEAR($I29))*12+MONTH(N$6)-MONTH($I29),$J29)=0),1,0),0)=1,"Т",""))</f>
        <v/>
      </c>
      <c r="O29" s="12" t="str">
        <f aca="false">IF(IFERROR(IF(AND((YEAR(O$6)-YEAR($G29))*12+MONTH(O$6)-MONTH($G29)&gt;0,MOD((YEAR(O$6)-YEAR($G29))*12+MONTH(O$6)-MONTH($G29),$H29)=0),1,0),0)=1,"К",IF(IFERROR(IF(AND((YEAR(O$6)-YEAR($I29))*12+MONTH(O$6)-MONTH($I29)&gt;0,MOD((YEAR(O$6)-YEAR($I29))*12+MONTH(O$6)-MONTH($I29),$J29)=0),1,0),0)=1,"Т",""))</f>
        <v/>
      </c>
      <c r="P29" s="12" t="str">
        <f aca="false">IF(IFERROR(IF(AND((YEAR(P$6)-YEAR($G29))*12+MONTH(P$6)-MONTH($G29)&gt;0,MOD((YEAR(P$6)-YEAR($G29))*12+MONTH(P$6)-MONTH($G29),$H29)=0),1,0),0)=1,"К",IF(IFERROR(IF(AND((YEAR(P$6)-YEAR($I29))*12+MONTH(P$6)-MONTH($I29)&gt;0,MOD((YEAR(P$6)-YEAR($I29))*12+MONTH(P$6)-MONTH($I29),$J29)=0),1,0),0)=1,"Т",""))</f>
        <v/>
      </c>
      <c r="Q29" s="12" t="str">
        <f aca="false">IF(IFERROR(IF(AND((YEAR(Q$6)-YEAR($G29))*12+MONTH(Q$6)-MONTH($G29)&gt;0,MOD((YEAR(Q$6)-YEAR($G29))*12+MONTH(Q$6)-MONTH($G29),$H29)=0),1,0),0)=1,"К",IF(IFERROR(IF(AND((YEAR(Q$6)-YEAR($I29))*12+MONTH(Q$6)-MONTH($I29)&gt;0,MOD((YEAR(Q$6)-YEAR($I29))*12+MONTH(Q$6)-MONTH($I29),$J29)=0),1,0),0)=1,"Т",""))</f>
        <v/>
      </c>
      <c r="R29" s="12" t="str">
        <f aca="false">IF(IFERROR(IF(AND((YEAR(R$6)-YEAR($G29))*12+MONTH(R$6)-MONTH($G29)&gt;0,MOD((YEAR(R$6)-YEAR($G29))*12+MONTH(R$6)-MONTH($G29),$H29)=0),1,0),0)=1,"К",IF(IFERROR(IF(AND((YEAR(R$6)-YEAR($I29))*12+MONTH(R$6)-MONTH($I29)&gt;0,MOD((YEAR(R$6)-YEAR($I29))*12+MONTH(R$6)-MONTH($I29),$J29)=0),1,0),0)=1,"Т",""))</f>
        <v/>
      </c>
      <c r="S29" s="12" t="str">
        <f aca="false">IF(IFERROR(IF(AND((YEAR(S$6)-YEAR($G29))*12+MONTH(S$6)-MONTH($G29)&gt;0,MOD((YEAR(S$6)-YEAR($G29))*12+MONTH(S$6)-MONTH($G29),$H29)=0),1,0),0)=1,"К",IF(IFERROR(IF(AND((YEAR(S$6)-YEAR($I29))*12+MONTH(S$6)-MONTH($I29)&gt;0,MOD((YEAR(S$6)-YEAR($I29))*12+MONTH(S$6)-MONTH($I29),$J29)=0),1,0),0)=1,"Т",""))</f>
        <v/>
      </c>
      <c r="T29" s="12" t="str">
        <f aca="false">IF(IFERROR(IF(AND((YEAR(T$6)-YEAR($G29))*12+MONTH(T$6)-MONTH($G29)&gt;0,MOD((YEAR(T$6)-YEAR($G29))*12+MONTH(T$6)-MONTH($G29),$H29)=0),1,0),0)=1,"К",IF(IFERROR(IF(AND((YEAR(T$6)-YEAR($I29))*12+MONTH(T$6)-MONTH($I29)&gt;0,MOD((YEAR(T$6)-YEAR($I29))*12+MONTH(T$6)-MONTH($I29),$J29)=0),1,0),0)=1,"Т",""))</f>
        <v/>
      </c>
      <c r="U29" s="12" t="str">
        <f aca="false">IF(IFERROR(IF(AND((YEAR(U$6)-YEAR($G29))*12+MONTH(U$6)-MONTH($G29)&gt;0,MOD((YEAR(U$6)-YEAR($G29))*12+MONTH(U$6)-MONTH($G29),$H29)=0),1,0),0)=1,"К",IF(IFERROR(IF(AND((YEAR(U$6)-YEAR($I29))*12+MONTH(U$6)-MONTH($I29)&gt;0,MOD((YEAR(U$6)-YEAR($I29))*12+MONTH(U$6)-MONTH($I29),$J29)=0),1,0),0)=1,"Т",""))</f>
        <v/>
      </c>
      <c r="V29" s="12" t="str">
        <f aca="false">IF(IFERROR(IF(AND((YEAR(V$6)-YEAR($G29))*12+MONTH(V$6)-MONTH($G29)&gt;0,MOD((YEAR(V$6)-YEAR($G29))*12+MONTH(V$6)-MONTH($G29),$H29)=0),1,0),0)=1,"К",IF(IFERROR(IF(AND((YEAR(V$6)-YEAR($I29))*12+MONTH(V$6)-MONTH($I29)&gt;0,MOD((YEAR(V$6)-YEAR($I29))*12+MONTH(V$6)-MONTH($I29),$J29)=0),1,0),0)=1,"Т",""))</f>
        <v/>
      </c>
      <c r="W29" s="8" t="str">
        <f aca="false">IF(B29="","",COUNTIF(K29:V29,"К"))</f>
        <v/>
      </c>
      <c r="X29" s="8" t="str">
        <f aca="false">IF(B29="","",COUNTIF(K29:V29,"Т"))</f>
        <v/>
      </c>
      <c r="Y29" s="8" t="str">
        <f aca="false">IF(OR(B29="",E29=""),"",ROUND(E29*(W29*Нормативы!$B$4+X29*Нормативы!$B$5),1))</f>
        <v/>
      </c>
      <c r="Z29" s="8" t="str">
        <f aca="false">IF(OR(B29="",E29=""),"",ROUND(E29*(W29*Нормативы!$B$6+X29*Нормативы!$B$7)*IF(F29=2,Нормативы!$B$8,IF(F29=3,Нормативы!$B$9,1)),2))</f>
        <v/>
      </c>
      <c r="AA29" s="9"/>
      <c r="AB29" s="9"/>
    </row>
    <row r="30" customFormat="false" ht="15" hidden="false" customHeight="true" outlineLevel="0" collapsed="false">
      <c r="A30" s="8" t="str">
        <f aca="false">IF(B30="","",ROW()-6)</f>
        <v/>
      </c>
      <c r="B30" s="9"/>
      <c r="C30" s="10"/>
      <c r="D30" s="10"/>
      <c r="E30" s="10"/>
      <c r="F30" s="10"/>
      <c r="G30" s="11"/>
      <c r="H30" s="10"/>
      <c r="I30" s="11"/>
      <c r="J30" s="10"/>
      <c r="K30" s="12" t="str">
        <f aca="false">IF(IFERROR(IF(AND((YEAR(K$6)-YEAR($G30))*12+MONTH(K$6)-MONTH($G30)&gt;0,MOD((YEAR(K$6)-YEAR($G30))*12+MONTH(K$6)-MONTH($G30),$H30)=0),1,0),0)=1,"К",IF(IFERROR(IF(AND((YEAR(K$6)-YEAR($I30))*12+MONTH(K$6)-MONTH($I30)&gt;0,MOD((YEAR(K$6)-YEAR($I30))*12+MONTH(K$6)-MONTH($I30),$J30)=0),1,0),0)=1,"Т",""))</f>
        <v/>
      </c>
      <c r="L30" s="12" t="str">
        <f aca="false">IF(IFERROR(IF(AND((YEAR(L$6)-YEAR($G30))*12+MONTH(L$6)-MONTH($G30)&gt;0,MOD((YEAR(L$6)-YEAR($G30))*12+MONTH(L$6)-MONTH($G30),$H30)=0),1,0),0)=1,"К",IF(IFERROR(IF(AND((YEAR(L$6)-YEAR($I30))*12+MONTH(L$6)-MONTH($I30)&gt;0,MOD((YEAR(L$6)-YEAR($I30))*12+MONTH(L$6)-MONTH($I30),$J30)=0),1,0),0)=1,"Т",""))</f>
        <v/>
      </c>
      <c r="M30" s="12" t="str">
        <f aca="false">IF(IFERROR(IF(AND((YEAR(M$6)-YEAR($G30))*12+MONTH(M$6)-MONTH($G30)&gt;0,MOD((YEAR(M$6)-YEAR($G30))*12+MONTH(M$6)-MONTH($G30),$H30)=0),1,0),0)=1,"К",IF(IFERROR(IF(AND((YEAR(M$6)-YEAR($I30))*12+MONTH(M$6)-MONTH($I30)&gt;0,MOD((YEAR(M$6)-YEAR($I30))*12+MONTH(M$6)-MONTH($I30),$J30)=0),1,0),0)=1,"Т",""))</f>
        <v/>
      </c>
      <c r="N30" s="12" t="str">
        <f aca="false">IF(IFERROR(IF(AND((YEAR(N$6)-YEAR($G30))*12+MONTH(N$6)-MONTH($G30)&gt;0,MOD((YEAR(N$6)-YEAR($G30))*12+MONTH(N$6)-MONTH($G30),$H30)=0),1,0),0)=1,"К",IF(IFERROR(IF(AND((YEAR(N$6)-YEAR($I30))*12+MONTH(N$6)-MONTH($I30)&gt;0,MOD((YEAR(N$6)-YEAR($I30))*12+MONTH(N$6)-MONTH($I30),$J30)=0),1,0),0)=1,"Т",""))</f>
        <v/>
      </c>
      <c r="O30" s="12" t="str">
        <f aca="false">IF(IFERROR(IF(AND((YEAR(O$6)-YEAR($G30))*12+MONTH(O$6)-MONTH($G30)&gt;0,MOD((YEAR(O$6)-YEAR($G30))*12+MONTH(O$6)-MONTH($G30),$H30)=0),1,0),0)=1,"К",IF(IFERROR(IF(AND((YEAR(O$6)-YEAR($I30))*12+MONTH(O$6)-MONTH($I30)&gt;0,MOD((YEAR(O$6)-YEAR($I30))*12+MONTH(O$6)-MONTH($I30),$J30)=0),1,0),0)=1,"Т",""))</f>
        <v/>
      </c>
      <c r="P30" s="12" t="str">
        <f aca="false">IF(IFERROR(IF(AND((YEAR(P$6)-YEAR($G30))*12+MONTH(P$6)-MONTH($G30)&gt;0,MOD((YEAR(P$6)-YEAR($G30))*12+MONTH(P$6)-MONTH($G30),$H30)=0),1,0),0)=1,"К",IF(IFERROR(IF(AND((YEAR(P$6)-YEAR($I30))*12+MONTH(P$6)-MONTH($I30)&gt;0,MOD((YEAR(P$6)-YEAR($I30))*12+MONTH(P$6)-MONTH($I30),$J30)=0),1,0),0)=1,"Т",""))</f>
        <v/>
      </c>
      <c r="Q30" s="12" t="str">
        <f aca="false">IF(IFERROR(IF(AND((YEAR(Q$6)-YEAR($G30))*12+MONTH(Q$6)-MONTH($G30)&gt;0,MOD((YEAR(Q$6)-YEAR($G30))*12+MONTH(Q$6)-MONTH($G30),$H30)=0),1,0),0)=1,"К",IF(IFERROR(IF(AND((YEAR(Q$6)-YEAR($I30))*12+MONTH(Q$6)-MONTH($I30)&gt;0,MOD((YEAR(Q$6)-YEAR($I30))*12+MONTH(Q$6)-MONTH($I30),$J30)=0),1,0),0)=1,"Т",""))</f>
        <v/>
      </c>
      <c r="R30" s="12" t="str">
        <f aca="false">IF(IFERROR(IF(AND((YEAR(R$6)-YEAR($G30))*12+MONTH(R$6)-MONTH($G30)&gt;0,MOD((YEAR(R$6)-YEAR($G30))*12+MONTH(R$6)-MONTH($G30),$H30)=0),1,0),0)=1,"К",IF(IFERROR(IF(AND((YEAR(R$6)-YEAR($I30))*12+MONTH(R$6)-MONTH($I30)&gt;0,MOD((YEAR(R$6)-YEAR($I30))*12+MONTH(R$6)-MONTH($I30),$J30)=0),1,0),0)=1,"Т",""))</f>
        <v/>
      </c>
      <c r="S30" s="12" t="str">
        <f aca="false">IF(IFERROR(IF(AND((YEAR(S$6)-YEAR($G30))*12+MONTH(S$6)-MONTH($G30)&gt;0,MOD((YEAR(S$6)-YEAR($G30))*12+MONTH(S$6)-MONTH($G30),$H30)=0),1,0),0)=1,"К",IF(IFERROR(IF(AND((YEAR(S$6)-YEAR($I30))*12+MONTH(S$6)-MONTH($I30)&gt;0,MOD((YEAR(S$6)-YEAR($I30))*12+MONTH(S$6)-MONTH($I30),$J30)=0),1,0),0)=1,"Т",""))</f>
        <v/>
      </c>
      <c r="T30" s="12" t="str">
        <f aca="false">IF(IFERROR(IF(AND((YEAR(T$6)-YEAR($G30))*12+MONTH(T$6)-MONTH($G30)&gt;0,MOD((YEAR(T$6)-YEAR($G30))*12+MONTH(T$6)-MONTH($G30),$H30)=0),1,0),0)=1,"К",IF(IFERROR(IF(AND((YEAR(T$6)-YEAR($I30))*12+MONTH(T$6)-MONTH($I30)&gt;0,MOD((YEAR(T$6)-YEAR($I30))*12+MONTH(T$6)-MONTH($I30),$J30)=0),1,0),0)=1,"Т",""))</f>
        <v/>
      </c>
      <c r="U30" s="12" t="str">
        <f aca="false">IF(IFERROR(IF(AND((YEAR(U$6)-YEAR($G30))*12+MONTH(U$6)-MONTH($G30)&gt;0,MOD((YEAR(U$6)-YEAR($G30))*12+MONTH(U$6)-MONTH($G30),$H30)=0),1,0),0)=1,"К",IF(IFERROR(IF(AND((YEAR(U$6)-YEAR($I30))*12+MONTH(U$6)-MONTH($I30)&gt;0,MOD((YEAR(U$6)-YEAR($I30))*12+MONTH(U$6)-MONTH($I30),$J30)=0),1,0),0)=1,"Т",""))</f>
        <v/>
      </c>
      <c r="V30" s="12" t="str">
        <f aca="false">IF(IFERROR(IF(AND((YEAR(V$6)-YEAR($G30))*12+MONTH(V$6)-MONTH($G30)&gt;0,MOD((YEAR(V$6)-YEAR($G30))*12+MONTH(V$6)-MONTH($G30),$H30)=0),1,0),0)=1,"К",IF(IFERROR(IF(AND((YEAR(V$6)-YEAR($I30))*12+MONTH(V$6)-MONTH($I30)&gt;0,MOD((YEAR(V$6)-YEAR($I30))*12+MONTH(V$6)-MONTH($I30),$J30)=0),1,0),0)=1,"Т",""))</f>
        <v/>
      </c>
      <c r="W30" s="8" t="str">
        <f aca="false">IF(B30="","",COUNTIF(K30:V30,"К"))</f>
        <v/>
      </c>
      <c r="X30" s="8" t="str">
        <f aca="false">IF(B30="","",COUNTIF(K30:V30,"Т"))</f>
        <v/>
      </c>
      <c r="Y30" s="8" t="str">
        <f aca="false">IF(OR(B30="",E30=""),"",ROUND(E30*(W30*Нормативы!$B$4+X30*Нормативы!$B$5),1))</f>
        <v/>
      </c>
      <c r="Z30" s="8" t="str">
        <f aca="false">IF(OR(B30="",E30=""),"",ROUND(E30*(W30*Нормативы!$B$6+X30*Нормативы!$B$7)*IF(F30=2,Нормативы!$B$8,IF(F30=3,Нормативы!$B$9,1)),2))</f>
        <v/>
      </c>
      <c r="AA30" s="9"/>
      <c r="AB30" s="9"/>
    </row>
    <row r="31" customFormat="false" ht="15" hidden="false" customHeight="true" outlineLevel="0" collapsed="false">
      <c r="A31" s="8" t="str">
        <f aca="false">IF(B31="","",ROW()-6)</f>
        <v/>
      </c>
      <c r="B31" s="9"/>
      <c r="C31" s="10"/>
      <c r="D31" s="10"/>
      <c r="E31" s="10"/>
      <c r="F31" s="10"/>
      <c r="G31" s="11"/>
      <c r="H31" s="10"/>
      <c r="I31" s="11"/>
      <c r="J31" s="10"/>
      <c r="K31" s="12" t="str">
        <f aca="false">IF(IFERROR(IF(AND((YEAR(K$6)-YEAR($G31))*12+MONTH(K$6)-MONTH($G31)&gt;0,MOD((YEAR(K$6)-YEAR($G31))*12+MONTH(K$6)-MONTH($G31),$H31)=0),1,0),0)=1,"К",IF(IFERROR(IF(AND((YEAR(K$6)-YEAR($I31))*12+MONTH(K$6)-MONTH($I31)&gt;0,MOD((YEAR(K$6)-YEAR($I31))*12+MONTH(K$6)-MONTH($I31),$J31)=0),1,0),0)=1,"Т",""))</f>
        <v/>
      </c>
      <c r="L31" s="12" t="str">
        <f aca="false">IF(IFERROR(IF(AND((YEAR(L$6)-YEAR($G31))*12+MONTH(L$6)-MONTH($G31)&gt;0,MOD((YEAR(L$6)-YEAR($G31))*12+MONTH(L$6)-MONTH($G31),$H31)=0),1,0),0)=1,"К",IF(IFERROR(IF(AND((YEAR(L$6)-YEAR($I31))*12+MONTH(L$6)-MONTH($I31)&gt;0,MOD((YEAR(L$6)-YEAR($I31))*12+MONTH(L$6)-MONTH($I31),$J31)=0),1,0),0)=1,"Т",""))</f>
        <v/>
      </c>
      <c r="M31" s="12" t="str">
        <f aca="false">IF(IFERROR(IF(AND((YEAR(M$6)-YEAR($G31))*12+MONTH(M$6)-MONTH($G31)&gt;0,MOD((YEAR(M$6)-YEAR($G31))*12+MONTH(M$6)-MONTH($G31),$H31)=0),1,0),0)=1,"К",IF(IFERROR(IF(AND((YEAR(M$6)-YEAR($I31))*12+MONTH(M$6)-MONTH($I31)&gt;0,MOD((YEAR(M$6)-YEAR($I31))*12+MONTH(M$6)-MONTH($I31),$J31)=0),1,0),0)=1,"Т",""))</f>
        <v/>
      </c>
      <c r="N31" s="12" t="str">
        <f aca="false">IF(IFERROR(IF(AND((YEAR(N$6)-YEAR($G31))*12+MONTH(N$6)-MONTH($G31)&gt;0,MOD((YEAR(N$6)-YEAR($G31))*12+MONTH(N$6)-MONTH($G31),$H31)=0),1,0),0)=1,"К",IF(IFERROR(IF(AND((YEAR(N$6)-YEAR($I31))*12+MONTH(N$6)-MONTH($I31)&gt;0,MOD((YEAR(N$6)-YEAR($I31))*12+MONTH(N$6)-MONTH($I31),$J31)=0),1,0),0)=1,"Т",""))</f>
        <v/>
      </c>
      <c r="O31" s="12" t="str">
        <f aca="false">IF(IFERROR(IF(AND((YEAR(O$6)-YEAR($G31))*12+MONTH(O$6)-MONTH($G31)&gt;0,MOD((YEAR(O$6)-YEAR($G31))*12+MONTH(O$6)-MONTH($G31),$H31)=0),1,0),0)=1,"К",IF(IFERROR(IF(AND((YEAR(O$6)-YEAR($I31))*12+MONTH(O$6)-MONTH($I31)&gt;0,MOD((YEAR(O$6)-YEAR($I31))*12+MONTH(O$6)-MONTH($I31),$J31)=0),1,0),0)=1,"Т",""))</f>
        <v/>
      </c>
      <c r="P31" s="12" t="str">
        <f aca="false">IF(IFERROR(IF(AND((YEAR(P$6)-YEAR($G31))*12+MONTH(P$6)-MONTH($G31)&gt;0,MOD((YEAR(P$6)-YEAR($G31))*12+MONTH(P$6)-MONTH($G31),$H31)=0),1,0),0)=1,"К",IF(IFERROR(IF(AND((YEAR(P$6)-YEAR($I31))*12+MONTH(P$6)-MONTH($I31)&gt;0,MOD((YEAR(P$6)-YEAR($I31))*12+MONTH(P$6)-MONTH($I31),$J31)=0),1,0),0)=1,"Т",""))</f>
        <v/>
      </c>
      <c r="Q31" s="12" t="str">
        <f aca="false">IF(IFERROR(IF(AND((YEAR(Q$6)-YEAR($G31))*12+MONTH(Q$6)-MONTH($G31)&gt;0,MOD((YEAR(Q$6)-YEAR($G31))*12+MONTH(Q$6)-MONTH($G31),$H31)=0),1,0),0)=1,"К",IF(IFERROR(IF(AND((YEAR(Q$6)-YEAR($I31))*12+MONTH(Q$6)-MONTH($I31)&gt;0,MOD((YEAR(Q$6)-YEAR($I31))*12+MONTH(Q$6)-MONTH($I31),$J31)=0),1,0),0)=1,"Т",""))</f>
        <v/>
      </c>
      <c r="R31" s="12" t="str">
        <f aca="false">IF(IFERROR(IF(AND((YEAR(R$6)-YEAR($G31))*12+MONTH(R$6)-MONTH($G31)&gt;0,MOD((YEAR(R$6)-YEAR($G31))*12+MONTH(R$6)-MONTH($G31),$H31)=0),1,0),0)=1,"К",IF(IFERROR(IF(AND((YEAR(R$6)-YEAR($I31))*12+MONTH(R$6)-MONTH($I31)&gt;0,MOD((YEAR(R$6)-YEAR($I31))*12+MONTH(R$6)-MONTH($I31),$J31)=0),1,0),0)=1,"Т",""))</f>
        <v/>
      </c>
      <c r="S31" s="12" t="str">
        <f aca="false">IF(IFERROR(IF(AND((YEAR(S$6)-YEAR($G31))*12+MONTH(S$6)-MONTH($G31)&gt;0,MOD((YEAR(S$6)-YEAR($G31))*12+MONTH(S$6)-MONTH($G31),$H31)=0),1,0),0)=1,"К",IF(IFERROR(IF(AND((YEAR(S$6)-YEAR($I31))*12+MONTH(S$6)-MONTH($I31)&gt;0,MOD((YEAR(S$6)-YEAR($I31))*12+MONTH(S$6)-MONTH($I31),$J31)=0),1,0),0)=1,"Т",""))</f>
        <v/>
      </c>
      <c r="T31" s="12" t="str">
        <f aca="false">IF(IFERROR(IF(AND((YEAR(T$6)-YEAR($G31))*12+MONTH(T$6)-MONTH($G31)&gt;0,MOD((YEAR(T$6)-YEAR($G31))*12+MONTH(T$6)-MONTH($G31),$H31)=0),1,0),0)=1,"К",IF(IFERROR(IF(AND((YEAR(T$6)-YEAR($I31))*12+MONTH(T$6)-MONTH($I31)&gt;0,MOD((YEAR(T$6)-YEAR($I31))*12+MONTH(T$6)-MONTH($I31),$J31)=0),1,0),0)=1,"Т",""))</f>
        <v/>
      </c>
      <c r="U31" s="12" t="str">
        <f aca="false">IF(IFERROR(IF(AND((YEAR(U$6)-YEAR($G31))*12+MONTH(U$6)-MONTH($G31)&gt;0,MOD((YEAR(U$6)-YEAR($G31))*12+MONTH(U$6)-MONTH($G31),$H31)=0),1,0),0)=1,"К",IF(IFERROR(IF(AND((YEAR(U$6)-YEAR($I31))*12+MONTH(U$6)-MONTH($I31)&gt;0,MOD((YEAR(U$6)-YEAR($I31))*12+MONTH(U$6)-MONTH($I31),$J31)=0),1,0),0)=1,"Т",""))</f>
        <v/>
      </c>
      <c r="V31" s="12" t="str">
        <f aca="false">IF(IFERROR(IF(AND((YEAR(V$6)-YEAR($G31))*12+MONTH(V$6)-MONTH($G31)&gt;0,MOD((YEAR(V$6)-YEAR($G31))*12+MONTH(V$6)-MONTH($G31),$H31)=0),1,0),0)=1,"К",IF(IFERROR(IF(AND((YEAR(V$6)-YEAR($I31))*12+MONTH(V$6)-MONTH($I31)&gt;0,MOD((YEAR(V$6)-YEAR($I31))*12+MONTH(V$6)-MONTH($I31),$J31)=0),1,0),0)=1,"Т",""))</f>
        <v/>
      </c>
      <c r="W31" s="8" t="str">
        <f aca="false">IF(B31="","",COUNTIF(K31:V31,"К"))</f>
        <v/>
      </c>
      <c r="X31" s="8" t="str">
        <f aca="false">IF(B31="","",COUNTIF(K31:V31,"Т"))</f>
        <v/>
      </c>
      <c r="Y31" s="8" t="str">
        <f aca="false">IF(OR(B31="",E31=""),"",ROUND(E31*(W31*Нормативы!$B$4+X31*Нормативы!$B$5),1))</f>
        <v/>
      </c>
      <c r="Z31" s="8" t="str">
        <f aca="false">IF(OR(B31="",E31=""),"",ROUND(E31*(W31*Нормативы!$B$6+X31*Нормативы!$B$7)*IF(F31=2,Нормативы!$B$8,IF(F31=3,Нормативы!$B$9,1)),2))</f>
        <v/>
      </c>
      <c r="AA31" s="9"/>
      <c r="AB31" s="9"/>
    </row>
    <row r="32" customFormat="false" ht="15" hidden="false" customHeight="true" outlineLevel="0" collapsed="false">
      <c r="A32" s="8" t="str">
        <f aca="false">IF(B32="","",ROW()-6)</f>
        <v/>
      </c>
      <c r="B32" s="9"/>
      <c r="C32" s="10"/>
      <c r="D32" s="10"/>
      <c r="E32" s="10"/>
      <c r="F32" s="10"/>
      <c r="G32" s="11"/>
      <c r="H32" s="10"/>
      <c r="I32" s="11"/>
      <c r="J32" s="10"/>
      <c r="K32" s="12" t="str">
        <f aca="false">IF(IFERROR(IF(AND((YEAR(K$6)-YEAR($G32))*12+MONTH(K$6)-MONTH($G32)&gt;0,MOD((YEAR(K$6)-YEAR($G32))*12+MONTH(K$6)-MONTH($G32),$H32)=0),1,0),0)=1,"К",IF(IFERROR(IF(AND((YEAR(K$6)-YEAR($I32))*12+MONTH(K$6)-MONTH($I32)&gt;0,MOD((YEAR(K$6)-YEAR($I32))*12+MONTH(K$6)-MONTH($I32),$J32)=0),1,0),0)=1,"Т",""))</f>
        <v/>
      </c>
      <c r="L32" s="12" t="str">
        <f aca="false">IF(IFERROR(IF(AND((YEAR(L$6)-YEAR($G32))*12+MONTH(L$6)-MONTH($G32)&gt;0,MOD((YEAR(L$6)-YEAR($G32))*12+MONTH(L$6)-MONTH($G32),$H32)=0),1,0),0)=1,"К",IF(IFERROR(IF(AND((YEAR(L$6)-YEAR($I32))*12+MONTH(L$6)-MONTH($I32)&gt;0,MOD((YEAR(L$6)-YEAR($I32))*12+MONTH(L$6)-MONTH($I32),$J32)=0),1,0),0)=1,"Т",""))</f>
        <v/>
      </c>
      <c r="M32" s="12" t="str">
        <f aca="false">IF(IFERROR(IF(AND((YEAR(M$6)-YEAR($G32))*12+MONTH(M$6)-MONTH($G32)&gt;0,MOD((YEAR(M$6)-YEAR($G32))*12+MONTH(M$6)-MONTH($G32),$H32)=0),1,0),0)=1,"К",IF(IFERROR(IF(AND((YEAR(M$6)-YEAR($I32))*12+MONTH(M$6)-MONTH($I32)&gt;0,MOD((YEAR(M$6)-YEAR($I32))*12+MONTH(M$6)-MONTH($I32),$J32)=0),1,0),0)=1,"Т",""))</f>
        <v/>
      </c>
      <c r="N32" s="12" t="str">
        <f aca="false">IF(IFERROR(IF(AND((YEAR(N$6)-YEAR($G32))*12+MONTH(N$6)-MONTH($G32)&gt;0,MOD((YEAR(N$6)-YEAR($G32))*12+MONTH(N$6)-MONTH($G32),$H32)=0),1,0),0)=1,"К",IF(IFERROR(IF(AND((YEAR(N$6)-YEAR($I32))*12+MONTH(N$6)-MONTH($I32)&gt;0,MOD((YEAR(N$6)-YEAR($I32))*12+MONTH(N$6)-MONTH($I32),$J32)=0),1,0),0)=1,"Т",""))</f>
        <v/>
      </c>
      <c r="O32" s="12" t="str">
        <f aca="false">IF(IFERROR(IF(AND((YEAR(O$6)-YEAR($G32))*12+MONTH(O$6)-MONTH($G32)&gt;0,MOD((YEAR(O$6)-YEAR($G32))*12+MONTH(O$6)-MONTH($G32),$H32)=0),1,0),0)=1,"К",IF(IFERROR(IF(AND((YEAR(O$6)-YEAR($I32))*12+MONTH(O$6)-MONTH($I32)&gt;0,MOD((YEAR(O$6)-YEAR($I32))*12+MONTH(O$6)-MONTH($I32),$J32)=0),1,0),0)=1,"Т",""))</f>
        <v/>
      </c>
      <c r="P32" s="12" t="str">
        <f aca="false">IF(IFERROR(IF(AND((YEAR(P$6)-YEAR($G32))*12+MONTH(P$6)-MONTH($G32)&gt;0,MOD((YEAR(P$6)-YEAR($G32))*12+MONTH(P$6)-MONTH($G32),$H32)=0),1,0),0)=1,"К",IF(IFERROR(IF(AND((YEAR(P$6)-YEAR($I32))*12+MONTH(P$6)-MONTH($I32)&gt;0,MOD((YEAR(P$6)-YEAR($I32))*12+MONTH(P$6)-MONTH($I32),$J32)=0),1,0),0)=1,"Т",""))</f>
        <v/>
      </c>
      <c r="Q32" s="12" t="str">
        <f aca="false">IF(IFERROR(IF(AND((YEAR(Q$6)-YEAR($G32))*12+MONTH(Q$6)-MONTH($G32)&gt;0,MOD((YEAR(Q$6)-YEAR($G32))*12+MONTH(Q$6)-MONTH($G32),$H32)=0),1,0),0)=1,"К",IF(IFERROR(IF(AND((YEAR(Q$6)-YEAR($I32))*12+MONTH(Q$6)-MONTH($I32)&gt;0,MOD((YEAR(Q$6)-YEAR($I32))*12+MONTH(Q$6)-MONTH($I32),$J32)=0),1,0),0)=1,"Т",""))</f>
        <v/>
      </c>
      <c r="R32" s="12" t="str">
        <f aca="false">IF(IFERROR(IF(AND((YEAR(R$6)-YEAR($G32))*12+MONTH(R$6)-MONTH($G32)&gt;0,MOD((YEAR(R$6)-YEAR($G32))*12+MONTH(R$6)-MONTH($G32),$H32)=0),1,0),0)=1,"К",IF(IFERROR(IF(AND((YEAR(R$6)-YEAR($I32))*12+MONTH(R$6)-MONTH($I32)&gt;0,MOD((YEAR(R$6)-YEAR($I32))*12+MONTH(R$6)-MONTH($I32),$J32)=0),1,0),0)=1,"Т",""))</f>
        <v/>
      </c>
      <c r="S32" s="12" t="str">
        <f aca="false">IF(IFERROR(IF(AND((YEAR(S$6)-YEAR($G32))*12+MONTH(S$6)-MONTH($G32)&gt;0,MOD((YEAR(S$6)-YEAR($G32))*12+MONTH(S$6)-MONTH($G32),$H32)=0),1,0),0)=1,"К",IF(IFERROR(IF(AND((YEAR(S$6)-YEAR($I32))*12+MONTH(S$6)-MONTH($I32)&gt;0,MOD((YEAR(S$6)-YEAR($I32))*12+MONTH(S$6)-MONTH($I32),$J32)=0),1,0),0)=1,"Т",""))</f>
        <v/>
      </c>
      <c r="T32" s="12" t="str">
        <f aca="false">IF(IFERROR(IF(AND((YEAR(T$6)-YEAR($G32))*12+MONTH(T$6)-MONTH($G32)&gt;0,MOD((YEAR(T$6)-YEAR($G32))*12+MONTH(T$6)-MONTH($G32),$H32)=0),1,0),0)=1,"К",IF(IFERROR(IF(AND((YEAR(T$6)-YEAR($I32))*12+MONTH(T$6)-MONTH($I32)&gt;0,MOD((YEAR(T$6)-YEAR($I32))*12+MONTH(T$6)-MONTH($I32),$J32)=0),1,0),0)=1,"Т",""))</f>
        <v/>
      </c>
      <c r="U32" s="12" t="str">
        <f aca="false">IF(IFERROR(IF(AND((YEAR(U$6)-YEAR($G32))*12+MONTH(U$6)-MONTH($G32)&gt;0,MOD((YEAR(U$6)-YEAR($G32))*12+MONTH(U$6)-MONTH($G32),$H32)=0),1,0),0)=1,"К",IF(IFERROR(IF(AND((YEAR(U$6)-YEAR($I32))*12+MONTH(U$6)-MONTH($I32)&gt;0,MOD((YEAR(U$6)-YEAR($I32))*12+MONTH(U$6)-MONTH($I32),$J32)=0),1,0),0)=1,"Т",""))</f>
        <v/>
      </c>
      <c r="V32" s="12" t="str">
        <f aca="false">IF(IFERROR(IF(AND((YEAR(V$6)-YEAR($G32))*12+MONTH(V$6)-MONTH($G32)&gt;0,MOD((YEAR(V$6)-YEAR($G32))*12+MONTH(V$6)-MONTH($G32),$H32)=0),1,0),0)=1,"К",IF(IFERROR(IF(AND((YEAR(V$6)-YEAR($I32))*12+MONTH(V$6)-MONTH($I32)&gt;0,MOD((YEAR(V$6)-YEAR($I32))*12+MONTH(V$6)-MONTH($I32),$J32)=0),1,0),0)=1,"Т",""))</f>
        <v/>
      </c>
      <c r="W32" s="8" t="str">
        <f aca="false">IF(B32="","",COUNTIF(K32:V32,"К"))</f>
        <v/>
      </c>
      <c r="X32" s="8" t="str">
        <f aca="false">IF(B32="","",COUNTIF(K32:V32,"Т"))</f>
        <v/>
      </c>
      <c r="Y32" s="8" t="str">
        <f aca="false">IF(OR(B32="",E32=""),"",ROUND(E32*(W32*Нормативы!$B$4+X32*Нормативы!$B$5),1))</f>
        <v/>
      </c>
      <c r="Z32" s="8" t="str">
        <f aca="false">IF(OR(B32="",E32=""),"",ROUND(E32*(W32*Нормативы!$B$6+X32*Нормативы!$B$7)*IF(F32=2,Нормативы!$B$8,IF(F32=3,Нормативы!$B$9,1)),2))</f>
        <v/>
      </c>
      <c r="AA32" s="9"/>
      <c r="AB32" s="9"/>
    </row>
    <row r="33" customFormat="false" ht="15" hidden="false" customHeight="true" outlineLevel="0" collapsed="false">
      <c r="A33" s="8" t="str">
        <f aca="false">IF(B33="","",ROW()-6)</f>
        <v/>
      </c>
      <c r="B33" s="9"/>
      <c r="C33" s="10"/>
      <c r="D33" s="10"/>
      <c r="E33" s="10"/>
      <c r="F33" s="10"/>
      <c r="G33" s="11"/>
      <c r="H33" s="10"/>
      <c r="I33" s="11"/>
      <c r="J33" s="10"/>
      <c r="K33" s="12" t="str">
        <f aca="false">IF(IFERROR(IF(AND((YEAR(K$6)-YEAR($G33))*12+MONTH(K$6)-MONTH($G33)&gt;0,MOD((YEAR(K$6)-YEAR($G33))*12+MONTH(K$6)-MONTH($G33),$H33)=0),1,0),0)=1,"К",IF(IFERROR(IF(AND((YEAR(K$6)-YEAR($I33))*12+MONTH(K$6)-MONTH($I33)&gt;0,MOD((YEAR(K$6)-YEAR($I33))*12+MONTH(K$6)-MONTH($I33),$J33)=0),1,0),0)=1,"Т",""))</f>
        <v/>
      </c>
      <c r="L33" s="12" t="str">
        <f aca="false">IF(IFERROR(IF(AND((YEAR(L$6)-YEAR($G33))*12+MONTH(L$6)-MONTH($G33)&gt;0,MOD((YEAR(L$6)-YEAR($G33))*12+MONTH(L$6)-MONTH($G33),$H33)=0),1,0),0)=1,"К",IF(IFERROR(IF(AND((YEAR(L$6)-YEAR($I33))*12+MONTH(L$6)-MONTH($I33)&gt;0,MOD((YEAR(L$6)-YEAR($I33))*12+MONTH(L$6)-MONTH($I33),$J33)=0),1,0),0)=1,"Т",""))</f>
        <v/>
      </c>
      <c r="M33" s="12" t="str">
        <f aca="false">IF(IFERROR(IF(AND((YEAR(M$6)-YEAR($G33))*12+MONTH(M$6)-MONTH($G33)&gt;0,MOD((YEAR(M$6)-YEAR($G33))*12+MONTH(M$6)-MONTH($G33),$H33)=0),1,0),0)=1,"К",IF(IFERROR(IF(AND((YEAR(M$6)-YEAR($I33))*12+MONTH(M$6)-MONTH($I33)&gt;0,MOD((YEAR(M$6)-YEAR($I33))*12+MONTH(M$6)-MONTH($I33),$J33)=0),1,0),0)=1,"Т",""))</f>
        <v/>
      </c>
      <c r="N33" s="12" t="str">
        <f aca="false">IF(IFERROR(IF(AND((YEAR(N$6)-YEAR($G33))*12+MONTH(N$6)-MONTH($G33)&gt;0,MOD((YEAR(N$6)-YEAR($G33))*12+MONTH(N$6)-MONTH($G33),$H33)=0),1,0),0)=1,"К",IF(IFERROR(IF(AND((YEAR(N$6)-YEAR($I33))*12+MONTH(N$6)-MONTH($I33)&gt;0,MOD((YEAR(N$6)-YEAR($I33))*12+MONTH(N$6)-MONTH($I33),$J33)=0),1,0),0)=1,"Т",""))</f>
        <v/>
      </c>
      <c r="O33" s="12" t="str">
        <f aca="false">IF(IFERROR(IF(AND((YEAR(O$6)-YEAR($G33))*12+MONTH(O$6)-MONTH($G33)&gt;0,MOD((YEAR(O$6)-YEAR($G33))*12+MONTH(O$6)-MONTH($G33),$H33)=0),1,0),0)=1,"К",IF(IFERROR(IF(AND((YEAR(O$6)-YEAR($I33))*12+MONTH(O$6)-MONTH($I33)&gt;0,MOD((YEAR(O$6)-YEAR($I33))*12+MONTH(O$6)-MONTH($I33),$J33)=0),1,0),0)=1,"Т",""))</f>
        <v/>
      </c>
      <c r="P33" s="12" t="str">
        <f aca="false">IF(IFERROR(IF(AND((YEAR(P$6)-YEAR($G33))*12+MONTH(P$6)-MONTH($G33)&gt;0,MOD((YEAR(P$6)-YEAR($G33))*12+MONTH(P$6)-MONTH($G33),$H33)=0),1,0),0)=1,"К",IF(IFERROR(IF(AND((YEAR(P$6)-YEAR($I33))*12+MONTH(P$6)-MONTH($I33)&gt;0,MOD((YEAR(P$6)-YEAR($I33))*12+MONTH(P$6)-MONTH($I33),$J33)=0),1,0),0)=1,"Т",""))</f>
        <v/>
      </c>
      <c r="Q33" s="12" t="str">
        <f aca="false">IF(IFERROR(IF(AND((YEAR(Q$6)-YEAR($G33))*12+MONTH(Q$6)-MONTH($G33)&gt;0,MOD((YEAR(Q$6)-YEAR($G33))*12+MONTH(Q$6)-MONTH($G33),$H33)=0),1,0),0)=1,"К",IF(IFERROR(IF(AND((YEAR(Q$6)-YEAR($I33))*12+MONTH(Q$6)-MONTH($I33)&gt;0,MOD((YEAR(Q$6)-YEAR($I33))*12+MONTH(Q$6)-MONTH($I33),$J33)=0),1,0),0)=1,"Т",""))</f>
        <v/>
      </c>
      <c r="R33" s="12" t="str">
        <f aca="false">IF(IFERROR(IF(AND((YEAR(R$6)-YEAR($G33))*12+MONTH(R$6)-MONTH($G33)&gt;0,MOD((YEAR(R$6)-YEAR($G33))*12+MONTH(R$6)-MONTH($G33),$H33)=0),1,0),0)=1,"К",IF(IFERROR(IF(AND((YEAR(R$6)-YEAR($I33))*12+MONTH(R$6)-MONTH($I33)&gt;0,MOD((YEAR(R$6)-YEAR($I33))*12+MONTH(R$6)-MONTH($I33),$J33)=0),1,0),0)=1,"Т",""))</f>
        <v/>
      </c>
      <c r="S33" s="12" t="str">
        <f aca="false">IF(IFERROR(IF(AND((YEAR(S$6)-YEAR($G33))*12+MONTH(S$6)-MONTH($G33)&gt;0,MOD((YEAR(S$6)-YEAR($G33))*12+MONTH(S$6)-MONTH($G33),$H33)=0),1,0),0)=1,"К",IF(IFERROR(IF(AND((YEAR(S$6)-YEAR($I33))*12+MONTH(S$6)-MONTH($I33)&gt;0,MOD((YEAR(S$6)-YEAR($I33))*12+MONTH(S$6)-MONTH($I33),$J33)=0),1,0),0)=1,"Т",""))</f>
        <v/>
      </c>
      <c r="T33" s="12" t="str">
        <f aca="false">IF(IFERROR(IF(AND((YEAR(T$6)-YEAR($G33))*12+MONTH(T$6)-MONTH($G33)&gt;0,MOD((YEAR(T$6)-YEAR($G33))*12+MONTH(T$6)-MONTH($G33),$H33)=0),1,0),0)=1,"К",IF(IFERROR(IF(AND((YEAR(T$6)-YEAR($I33))*12+MONTH(T$6)-MONTH($I33)&gt;0,MOD((YEAR(T$6)-YEAR($I33))*12+MONTH(T$6)-MONTH($I33),$J33)=0),1,0),0)=1,"Т",""))</f>
        <v/>
      </c>
      <c r="U33" s="12" t="str">
        <f aca="false">IF(IFERROR(IF(AND((YEAR(U$6)-YEAR($G33))*12+MONTH(U$6)-MONTH($G33)&gt;0,MOD((YEAR(U$6)-YEAR($G33))*12+MONTH(U$6)-MONTH($G33),$H33)=0),1,0),0)=1,"К",IF(IFERROR(IF(AND((YEAR(U$6)-YEAR($I33))*12+MONTH(U$6)-MONTH($I33)&gt;0,MOD((YEAR(U$6)-YEAR($I33))*12+MONTH(U$6)-MONTH($I33),$J33)=0),1,0),0)=1,"Т",""))</f>
        <v/>
      </c>
      <c r="V33" s="12" t="str">
        <f aca="false">IF(IFERROR(IF(AND((YEAR(V$6)-YEAR($G33))*12+MONTH(V$6)-MONTH($G33)&gt;0,MOD((YEAR(V$6)-YEAR($G33))*12+MONTH(V$6)-MONTH($G33),$H33)=0),1,0),0)=1,"К",IF(IFERROR(IF(AND((YEAR(V$6)-YEAR($I33))*12+MONTH(V$6)-MONTH($I33)&gt;0,MOD((YEAR(V$6)-YEAR($I33))*12+MONTH(V$6)-MONTH($I33),$J33)=0),1,0),0)=1,"Т",""))</f>
        <v/>
      </c>
      <c r="W33" s="8" t="str">
        <f aca="false">IF(B33="","",COUNTIF(K33:V33,"К"))</f>
        <v/>
      </c>
      <c r="X33" s="8" t="str">
        <f aca="false">IF(B33="","",COUNTIF(K33:V33,"Т"))</f>
        <v/>
      </c>
      <c r="Y33" s="8" t="str">
        <f aca="false">IF(OR(B33="",E33=""),"",ROUND(E33*(W33*Нормативы!$B$4+X33*Нормативы!$B$5),1))</f>
        <v/>
      </c>
      <c r="Z33" s="8" t="str">
        <f aca="false">IF(OR(B33="",E33=""),"",ROUND(E33*(W33*Нормативы!$B$6+X33*Нормативы!$B$7)*IF(F33=2,Нормативы!$B$8,IF(F33=3,Нормативы!$B$9,1)),2))</f>
        <v/>
      </c>
      <c r="AA33" s="9"/>
      <c r="AB33" s="9"/>
    </row>
    <row r="34" customFormat="false" ht="15" hidden="false" customHeight="true" outlineLevel="0" collapsed="false">
      <c r="A34" s="8" t="str">
        <f aca="false">IF(B34="","",ROW()-6)</f>
        <v/>
      </c>
      <c r="B34" s="9"/>
      <c r="C34" s="10"/>
      <c r="D34" s="10"/>
      <c r="E34" s="10"/>
      <c r="F34" s="10"/>
      <c r="G34" s="11"/>
      <c r="H34" s="10"/>
      <c r="I34" s="11"/>
      <c r="J34" s="10"/>
      <c r="K34" s="12" t="str">
        <f aca="false">IF(IFERROR(IF(AND((YEAR(K$6)-YEAR($G34))*12+MONTH(K$6)-MONTH($G34)&gt;0,MOD((YEAR(K$6)-YEAR($G34))*12+MONTH(K$6)-MONTH($G34),$H34)=0),1,0),0)=1,"К",IF(IFERROR(IF(AND((YEAR(K$6)-YEAR($I34))*12+MONTH(K$6)-MONTH($I34)&gt;0,MOD((YEAR(K$6)-YEAR($I34))*12+MONTH(K$6)-MONTH($I34),$J34)=0),1,0),0)=1,"Т",""))</f>
        <v/>
      </c>
      <c r="L34" s="12" t="str">
        <f aca="false">IF(IFERROR(IF(AND((YEAR(L$6)-YEAR($G34))*12+MONTH(L$6)-MONTH($G34)&gt;0,MOD((YEAR(L$6)-YEAR($G34))*12+MONTH(L$6)-MONTH($G34),$H34)=0),1,0),0)=1,"К",IF(IFERROR(IF(AND((YEAR(L$6)-YEAR($I34))*12+MONTH(L$6)-MONTH($I34)&gt;0,MOD((YEAR(L$6)-YEAR($I34))*12+MONTH(L$6)-MONTH($I34),$J34)=0),1,0),0)=1,"Т",""))</f>
        <v/>
      </c>
      <c r="M34" s="12" t="str">
        <f aca="false">IF(IFERROR(IF(AND((YEAR(M$6)-YEAR($G34))*12+MONTH(M$6)-MONTH($G34)&gt;0,MOD((YEAR(M$6)-YEAR($G34))*12+MONTH(M$6)-MONTH($G34),$H34)=0),1,0),0)=1,"К",IF(IFERROR(IF(AND((YEAR(M$6)-YEAR($I34))*12+MONTH(M$6)-MONTH($I34)&gt;0,MOD((YEAR(M$6)-YEAR($I34))*12+MONTH(M$6)-MONTH($I34),$J34)=0),1,0),0)=1,"Т",""))</f>
        <v/>
      </c>
      <c r="N34" s="12" t="str">
        <f aca="false">IF(IFERROR(IF(AND((YEAR(N$6)-YEAR($G34))*12+MONTH(N$6)-MONTH($G34)&gt;0,MOD((YEAR(N$6)-YEAR($G34))*12+MONTH(N$6)-MONTH($G34),$H34)=0),1,0),0)=1,"К",IF(IFERROR(IF(AND((YEAR(N$6)-YEAR($I34))*12+MONTH(N$6)-MONTH($I34)&gt;0,MOD((YEAR(N$6)-YEAR($I34))*12+MONTH(N$6)-MONTH($I34),$J34)=0),1,0),0)=1,"Т",""))</f>
        <v/>
      </c>
      <c r="O34" s="12" t="str">
        <f aca="false">IF(IFERROR(IF(AND((YEAR(O$6)-YEAR($G34))*12+MONTH(O$6)-MONTH($G34)&gt;0,MOD((YEAR(O$6)-YEAR($G34))*12+MONTH(O$6)-MONTH($G34),$H34)=0),1,0),0)=1,"К",IF(IFERROR(IF(AND((YEAR(O$6)-YEAR($I34))*12+MONTH(O$6)-MONTH($I34)&gt;0,MOD((YEAR(O$6)-YEAR($I34))*12+MONTH(O$6)-MONTH($I34),$J34)=0),1,0),0)=1,"Т",""))</f>
        <v/>
      </c>
      <c r="P34" s="12" t="str">
        <f aca="false">IF(IFERROR(IF(AND((YEAR(P$6)-YEAR($G34))*12+MONTH(P$6)-MONTH($G34)&gt;0,MOD((YEAR(P$6)-YEAR($G34))*12+MONTH(P$6)-MONTH($G34),$H34)=0),1,0),0)=1,"К",IF(IFERROR(IF(AND((YEAR(P$6)-YEAR($I34))*12+MONTH(P$6)-MONTH($I34)&gt;0,MOD((YEAR(P$6)-YEAR($I34))*12+MONTH(P$6)-MONTH($I34),$J34)=0),1,0),0)=1,"Т",""))</f>
        <v/>
      </c>
      <c r="Q34" s="12" t="str">
        <f aca="false">IF(IFERROR(IF(AND((YEAR(Q$6)-YEAR($G34))*12+MONTH(Q$6)-MONTH($G34)&gt;0,MOD((YEAR(Q$6)-YEAR($G34))*12+MONTH(Q$6)-MONTH($G34),$H34)=0),1,0),0)=1,"К",IF(IFERROR(IF(AND((YEAR(Q$6)-YEAR($I34))*12+MONTH(Q$6)-MONTH($I34)&gt;0,MOD((YEAR(Q$6)-YEAR($I34))*12+MONTH(Q$6)-MONTH($I34),$J34)=0),1,0),0)=1,"Т",""))</f>
        <v/>
      </c>
      <c r="R34" s="12" t="str">
        <f aca="false">IF(IFERROR(IF(AND((YEAR(R$6)-YEAR($G34))*12+MONTH(R$6)-MONTH($G34)&gt;0,MOD((YEAR(R$6)-YEAR($G34))*12+MONTH(R$6)-MONTH($G34),$H34)=0),1,0),0)=1,"К",IF(IFERROR(IF(AND((YEAR(R$6)-YEAR($I34))*12+MONTH(R$6)-MONTH($I34)&gt;0,MOD((YEAR(R$6)-YEAR($I34))*12+MONTH(R$6)-MONTH($I34),$J34)=0),1,0),0)=1,"Т",""))</f>
        <v/>
      </c>
      <c r="S34" s="12" t="str">
        <f aca="false">IF(IFERROR(IF(AND((YEAR(S$6)-YEAR($G34))*12+MONTH(S$6)-MONTH($G34)&gt;0,MOD((YEAR(S$6)-YEAR($G34))*12+MONTH(S$6)-MONTH($G34),$H34)=0),1,0),0)=1,"К",IF(IFERROR(IF(AND((YEAR(S$6)-YEAR($I34))*12+MONTH(S$6)-MONTH($I34)&gt;0,MOD((YEAR(S$6)-YEAR($I34))*12+MONTH(S$6)-MONTH($I34),$J34)=0),1,0),0)=1,"Т",""))</f>
        <v/>
      </c>
      <c r="T34" s="12" t="str">
        <f aca="false">IF(IFERROR(IF(AND((YEAR(T$6)-YEAR($G34))*12+MONTH(T$6)-MONTH($G34)&gt;0,MOD((YEAR(T$6)-YEAR($G34))*12+MONTH(T$6)-MONTH($G34),$H34)=0),1,0),0)=1,"К",IF(IFERROR(IF(AND((YEAR(T$6)-YEAR($I34))*12+MONTH(T$6)-MONTH($I34)&gt;0,MOD((YEAR(T$6)-YEAR($I34))*12+MONTH(T$6)-MONTH($I34),$J34)=0),1,0),0)=1,"Т",""))</f>
        <v/>
      </c>
      <c r="U34" s="12" t="str">
        <f aca="false">IF(IFERROR(IF(AND((YEAR(U$6)-YEAR($G34))*12+MONTH(U$6)-MONTH($G34)&gt;0,MOD((YEAR(U$6)-YEAR($G34))*12+MONTH(U$6)-MONTH($G34),$H34)=0),1,0),0)=1,"К",IF(IFERROR(IF(AND((YEAR(U$6)-YEAR($I34))*12+MONTH(U$6)-MONTH($I34)&gt;0,MOD((YEAR(U$6)-YEAR($I34))*12+MONTH(U$6)-MONTH($I34),$J34)=0),1,0),0)=1,"Т",""))</f>
        <v/>
      </c>
      <c r="V34" s="12" t="str">
        <f aca="false">IF(IFERROR(IF(AND((YEAR(V$6)-YEAR($G34))*12+MONTH(V$6)-MONTH($G34)&gt;0,MOD((YEAR(V$6)-YEAR($G34))*12+MONTH(V$6)-MONTH($G34),$H34)=0),1,0),0)=1,"К",IF(IFERROR(IF(AND((YEAR(V$6)-YEAR($I34))*12+MONTH(V$6)-MONTH($I34)&gt;0,MOD((YEAR(V$6)-YEAR($I34))*12+MONTH(V$6)-MONTH($I34),$J34)=0),1,0),0)=1,"Т",""))</f>
        <v/>
      </c>
      <c r="W34" s="8" t="str">
        <f aca="false">IF(B34="","",COUNTIF(K34:V34,"К"))</f>
        <v/>
      </c>
      <c r="X34" s="8" t="str">
        <f aca="false">IF(B34="","",COUNTIF(K34:V34,"Т"))</f>
        <v/>
      </c>
      <c r="Y34" s="8" t="str">
        <f aca="false">IF(OR(B34="",E34=""),"",ROUND(E34*(W34*Нормативы!$B$4+X34*Нормативы!$B$5),1))</f>
        <v/>
      </c>
      <c r="Z34" s="8" t="str">
        <f aca="false">IF(OR(B34="",E34=""),"",ROUND(E34*(W34*Нормативы!$B$6+X34*Нормативы!$B$7)*IF(F34=2,Нормативы!$B$8,IF(F34=3,Нормативы!$B$9,1)),2))</f>
        <v/>
      </c>
      <c r="AA34" s="9"/>
      <c r="AB34" s="9"/>
    </row>
    <row r="35" customFormat="false" ht="15" hidden="false" customHeight="true" outlineLevel="0" collapsed="false">
      <c r="A35" s="8" t="str">
        <f aca="false">IF(B35="","",ROW()-6)</f>
        <v/>
      </c>
      <c r="B35" s="9"/>
      <c r="C35" s="10"/>
      <c r="D35" s="10"/>
      <c r="E35" s="10"/>
      <c r="F35" s="10"/>
      <c r="G35" s="11"/>
      <c r="H35" s="10"/>
      <c r="I35" s="11"/>
      <c r="J35" s="10"/>
      <c r="K35" s="12" t="str">
        <f aca="false">IF(IFERROR(IF(AND((YEAR(K$6)-YEAR($G35))*12+MONTH(K$6)-MONTH($G35)&gt;0,MOD((YEAR(K$6)-YEAR($G35))*12+MONTH(K$6)-MONTH($G35),$H35)=0),1,0),0)=1,"К",IF(IFERROR(IF(AND((YEAR(K$6)-YEAR($I35))*12+MONTH(K$6)-MONTH($I35)&gt;0,MOD((YEAR(K$6)-YEAR($I35))*12+MONTH(K$6)-MONTH($I35),$J35)=0),1,0),0)=1,"Т",""))</f>
        <v/>
      </c>
      <c r="L35" s="12" t="str">
        <f aca="false">IF(IFERROR(IF(AND((YEAR(L$6)-YEAR($G35))*12+MONTH(L$6)-MONTH($G35)&gt;0,MOD((YEAR(L$6)-YEAR($G35))*12+MONTH(L$6)-MONTH($G35),$H35)=0),1,0),0)=1,"К",IF(IFERROR(IF(AND((YEAR(L$6)-YEAR($I35))*12+MONTH(L$6)-MONTH($I35)&gt;0,MOD((YEAR(L$6)-YEAR($I35))*12+MONTH(L$6)-MONTH($I35),$J35)=0),1,0),0)=1,"Т",""))</f>
        <v/>
      </c>
      <c r="M35" s="12" t="str">
        <f aca="false">IF(IFERROR(IF(AND((YEAR(M$6)-YEAR($G35))*12+MONTH(M$6)-MONTH($G35)&gt;0,MOD((YEAR(M$6)-YEAR($G35))*12+MONTH(M$6)-MONTH($G35),$H35)=0),1,0),0)=1,"К",IF(IFERROR(IF(AND((YEAR(M$6)-YEAR($I35))*12+MONTH(M$6)-MONTH($I35)&gt;0,MOD((YEAR(M$6)-YEAR($I35))*12+MONTH(M$6)-MONTH($I35),$J35)=0),1,0),0)=1,"Т",""))</f>
        <v/>
      </c>
      <c r="N35" s="12" t="str">
        <f aca="false">IF(IFERROR(IF(AND((YEAR(N$6)-YEAR($G35))*12+MONTH(N$6)-MONTH($G35)&gt;0,MOD((YEAR(N$6)-YEAR($G35))*12+MONTH(N$6)-MONTH($G35),$H35)=0),1,0),0)=1,"К",IF(IFERROR(IF(AND((YEAR(N$6)-YEAR($I35))*12+MONTH(N$6)-MONTH($I35)&gt;0,MOD((YEAR(N$6)-YEAR($I35))*12+MONTH(N$6)-MONTH($I35),$J35)=0),1,0),0)=1,"Т",""))</f>
        <v/>
      </c>
      <c r="O35" s="12" t="str">
        <f aca="false">IF(IFERROR(IF(AND((YEAR(O$6)-YEAR($G35))*12+MONTH(O$6)-MONTH($G35)&gt;0,MOD((YEAR(O$6)-YEAR($G35))*12+MONTH(O$6)-MONTH($G35),$H35)=0),1,0),0)=1,"К",IF(IFERROR(IF(AND((YEAR(O$6)-YEAR($I35))*12+MONTH(O$6)-MONTH($I35)&gt;0,MOD((YEAR(O$6)-YEAR($I35))*12+MONTH(O$6)-MONTH($I35),$J35)=0),1,0),0)=1,"Т",""))</f>
        <v/>
      </c>
      <c r="P35" s="12" t="str">
        <f aca="false">IF(IFERROR(IF(AND((YEAR(P$6)-YEAR($G35))*12+MONTH(P$6)-MONTH($G35)&gt;0,MOD((YEAR(P$6)-YEAR($G35))*12+MONTH(P$6)-MONTH($G35),$H35)=0),1,0),0)=1,"К",IF(IFERROR(IF(AND((YEAR(P$6)-YEAR($I35))*12+MONTH(P$6)-MONTH($I35)&gt;0,MOD((YEAR(P$6)-YEAR($I35))*12+MONTH(P$6)-MONTH($I35),$J35)=0),1,0),0)=1,"Т",""))</f>
        <v/>
      </c>
      <c r="Q35" s="12" t="str">
        <f aca="false">IF(IFERROR(IF(AND((YEAR(Q$6)-YEAR($G35))*12+MONTH(Q$6)-MONTH($G35)&gt;0,MOD((YEAR(Q$6)-YEAR($G35))*12+MONTH(Q$6)-MONTH($G35),$H35)=0),1,0),0)=1,"К",IF(IFERROR(IF(AND((YEAR(Q$6)-YEAR($I35))*12+MONTH(Q$6)-MONTH($I35)&gt;0,MOD((YEAR(Q$6)-YEAR($I35))*12+MONTH(Q$6)-MONTH($I35),$J35)=0),1,0),0)=1,"Т",""))</f>
        <v/>
      </c>
      <c r="R35" s="12" t="str">
        <f aca="false">IF(IFERROR(IF(AND((YEAR(R$6)-YEAR($G35))*12+MONTH(R$6)-MONTH($G35)&gt;0,MOD((YEAR(R$6)-YEAR($G35))*12+MONTH(R$6)-MONTH($G35),$H35)=0),1,0),0)=1,"К",IF(IFERROR(IF(AND((YEAR(R$6)-YEAR($I35))*12+MONTH(R$6)-MONTH($I35)&gt;0,MOD((YEAR(R$6)-YEAR($I35))*12+MONTH(R$6)-MONTH($I35),$J35)=0),1,0),0)=1,"Т",""))</f>
        <v/>
      </c>
      <c r="S35" s="12" t="str">
        <f aca="false">IF(IFERROR(IF(AND((YEAR(S$6)-YEAR($G35))*12+MONTH(S$6)-MONTH($G35)&gt;0,MOD((YEAR(S$6)-YEAR($G35))*12+MONTH(S$6)-MONTH($G35),$H35)=0),1,0),0)=1,"К",IF(IFERROR(IF(AND((YEAR(S$6)-YEAR($I35))*12+MONTH(S$6)-MONTH($I35)&gt;0,MOD((YEAR(S$6)-YEAR($I35))*12+MONTH(S$6)-MONTH($I35),$J35)=0),1,0),0)=1,"Т",""))</f>
        <v/>
      </c>
      <c r="T35" s="12" t="str">
        <f aca="false">IF(IFERROR(IF(AND((YEAR(T$6)-YEAR($G35))*12+MONTH(T$6)-MONTH($G35)&gt;0,MOD((YEAR(T$6)-YEAR($G35))*12+MONTH(T$6)-MONTH($G35),$H35)=0),1,0),0)=1,"К",IF(IFERROR(IF(AND((YEAR(T$6)-YEAR($I35))*12+MONTH(T$6)-MONTH($I35)&gt;0,MOD((YEAR(T$6)-YEAR($I35))*12+MONTH(T$6)-MONTH($I35),$J35)=0),1,0),0)=1,"Т",""))</f>
        <v/>
      </c>
      <c r="U35" s="12" t="str">
        <f aca="false">IF(IFERROR(IF(AND((YEAR(U$6)-YEAR($G35))*12+MONTH(U$6)-MONTH($G35)&gt;0,MOD((YEAR(U$6)-YEAR($G35))*12+MONTH(U$6)-MONTH($G35),$H35)=0),1,0),0)=1,"К",IF(IFERROR(IF(AND((YEAR(U$6)-YEAR($I35))*12+MONTH(U$6)-MONTH($I35)&gt;0,MOD((YEAR(U$6)-YEAR($I35))*12+MONTH(U$6)-MONTH($I35),$J35)=0),1,0),0)=1,"Т",""))</f>
        <v/>
      </c>
      <c r="V35" s="12" t="str">
        <f aca="false">IF(IFERROR(IF(AND((YEAR(V$6)-YEAR($G35))*12+MONTH(V$6)-MONTH($G35)&gt;0,MOD((YEAR(V$6)-YEAR($G35))*12+MONTH(V$6)-MONTH($G35),$H35)=0),1,0),0)=1,"К",IF(IFERROR(IF(AND((YEAR(V$6)-YEAR($I35))*12+MONTH(V$6)-MONTH($I35)&gt;0,MOD((YEAR(V$6)-YEAR($I35))*12+MONTH(V$6)-MONTH($I35),$J35)=0),1,0),0)=1,"Т",""))</f>
        <v/>
      </c>
      <c r="W35" s="8" t="str">
        <f aca="false">IF(B35="","",COUNTIF(K35:V35,"К"))</f>
        <v/>
      </c>
      <c r="X35" s="8" t="str">
        <f aca="false">IF(B35="","",COUNTIF(K35:V35,"Т"))</f>
        <v/>
      </c>
      <c r="Y35" s="8" t="str">
        <f aca="false">IF(OR(B35="",E35=""),"",ROUND(E35*(W35*Нормативы!$B$4+X35*Нормативы!$B$5),1))</f>
        <v/>
      </c>
      <c r="Z35" s="8" t="str">
        <f aca="false">IF(OR(B35="",E35=""),"",ROUND(E35*(W35*Нормативы!$B$6+X35*Нормативы!$B$7)*IF(F35=2,Нормативы!$B$8,IF(F35=3,Нормативы!$B$9,1)),2))</f>
        <v/>
      </c>
      <c r="AA35" s="9"/>
      <c r="AB35" s="9"/>
    </row>
    <row r="36" customFormat="false" ht="15" hidden="false" customHeight="true" outlineLevel="0" collapsed="false">
      <c r="A36" s="8" t="str">
        <f aca="false">IF(B36="","",ROW()-6)</f>
        <v/>
      </c>
      <c r="B36" s="9"/>
      <c r="C36" s="10"/>
      <c r="D36" s="10"/>
      <c r="E36" s="10"/>
      <c r="F36" s="10"/>
      <c r="G36" s="11"/>
      <c r="H36" s="10"/>
      <c r="I36" s="11"/>
      <c r="J36" s="10"/>
      <c r="K36" s="12" t="str">
        <f aca="false">IF(IFERROR(IF(AND((YEAR(K$6)-YEAR($G36))*12+MONTH(K$6)-MONTH($G36)&gt;0,MOD((YEAR(K$6)-YEAR($G36))*12+MONTH(K$6)-MONTH($G36),$H36)=0),1,0),0)=1,"К",IF(IFERROR(IF(AND((YEAR(K$6)-YEAR($I36))*12+MONTH(K$6)-MONTH($I36)&gt;0,MOD((YEAR(K$6)-YEAR($I36))*12+MONTH(K$6)-MONTH($I36),$J36)=0),1,0),0)=1,"Т",""))</f>
        <v/>
      </c>
      <c r="L36" s="12" t="str">
        <f aca="false">IF(IFERROR(IF(AND((YEAR(L$6)-YEAR($G36))*12+MONTH(L$6)-MONTH($G36)&gt;0,MOD((YEAR(L$6)-YEAR($G36))*12+MONTH(L$6)-MONTH($G36),$H36)=0),1,0),0)=1,"К",IF(IFERROR(IF(AND((YEAR(L$6)-YEAR($I36))*12+MONTH(L$6)-MONTH($I36)&gt;0,MOD((YEAR(L$6)-YEAR($I36))*12+MONTH(L$6)-MONTH($I36),$J36)=0),1,0),0)=1,"Т",""))</f>
        <v/>
      </c>
      <c r="M36" s="12" t="str">
        <f aca="false">IF(IFERROR(IF(AND((YEAR(M$6)-YEAR($G36))*12+MONTH(M$6)-MONTH($G36)&gt;0,MOD((YEAR(M$6)-YEAR($G36))*12+MONTH(M$6)-MONTH($G36),$H36)=0),1,0),0)=1,"К",IF(IFERROR(IF(AND((YEAR(M$6)-YEAR($I36))*12+MONTH(M$6)-MONTH($I36)&gt;0,MOD((YEAR(M$6)-YEAR($I36))*12+MONTH(M$6)-MONTH($I36),$J36)=0),1,0),0)=1,"Т",""))</f>
        <v/>
      </c>
      <c r="N36" s="12" t="str">
        <f aca="false">IF(IFERROR(IF(AND((YEAR(N$6)-YEAR($G36))*12+MONTH(N$6)-MONTH($G36)&gt;0,MOD((YEAR(N$6)-YEAR($G36))*12+MONTH(N$6)-MONTH($G36),$H36)=0),1,0),0)=1,"К",IF(IFERROR(IF(AND((YEAR(N$6)-YEAR($I36))*12+MONTH(N$6)-MONTH($I36)&gt;0,MOD((YEAR(N$6)-YEAR($I36))*12+MONTH(N$6)-MONTH($I36),$J36)=0),1,0),0)=1,"Т",""))</f>
        <v/>
      </c>
      <c r="O36" s="12" t="str">
        <f aca="false">IF(IFERROR(IF(AND((YEAR(O$6)-YEAR($G36))*12+MONTH(O$6)-MONTH($G36)&gt;0,MOD((YEAR(O$6)-YEAR($G36))*12+MONTH(O$6)-MONTH($G36),$H36)=0),1,0),0)=1,"К",IF(IFERROR(IF(AND((YEAR(O$6)-YEAR($I36))*12+MONTH(O$6)-MONTH($I36)&gt;0,MOD((YEAR(O$6)-YEAR($I36))*12+MONTH(O$6)-MONTH($I36),$J36)=0),1,0),0)=1,"Т",""))</f>
        <v/>
      </c>
      <c r="P36" s="12" t="str">
        <f aca="false">IF(IFERROR(IF(AND((YEAR(P$6)-YEAR($G36))*12+MONTH(P$6)-MONTH($G36)&gt;0,MOD((YEAR(P$6)-YEAR($G36))*12+MONTH(P$6)-MONTH($G36),$H36)=0),1,0),0)=1,"К",IF(IFERROR(IF(AND((YEAR(P$6)-YEAR($I36))*12+MONTH(P$6)-MONTH($I36)&gt;0,MOD((YEAR(P$6)-YEAR($I36))*12+MONTH(P$6)-MONTH($I36),$J36)=0),1,0),0)=1,"Т",""))</f>
        <v/>
      </c>
      <c r="Q36" s="12" t="str">
        <f aca="false">IF(IFERROR(IF(AND((YEAR(Q$6)-YEAR($G36))*12+MONTH(Q$6)-MONTH($G36)&gt;0,MOD((YEAR(Q$6)-YEAR($G36))*12+MONTH(Q$6)-MONTH($G36),$H36)=0),1,0),0)=1,"К",IF(IFERROR(IF(AND((YEAR(Q$6)-YEAR($I36))*12+MONTH(Q$6)-MONTH($I36)&gt;0,MOD((YEAR(Q$6)-YEAR($I36))*12+MONTH(Q$6)-MONTH($I36),$J36)=0),1,0),0)=1,"Т",""))</f>
        <v/>
      </c>
      <c r="R36" s="12" t="str">
        <f aca="false">IF(IFERROR(IF(AND((YEAR(R$6)-YEAR($G36))*12+MONTH(R$6)-MONTH($G36)&gt;0,MOD((YEAR(R$6)-YEAR($G36))*12+MONTH(R$6)-MONTH($G36),$H36)=0),1,0),0)=1,"К",IF(IFERROR(IF(AND((YEAR(R$6)-YEAR($I36))*12+MONTH(R$6)-MONTH($I36)&gt;0,MOD((YEAR(R$6)-YEAR($I36))*12+MONTH(R$6)-MONTH($I36),$J36)=0),1,0),0)=1,"Т",""))</f>
        <v/>
      </c>
      <c r="S36" s="12" t="str">
        <f aca="false">IF(IFERROR(IF(AND((YEAR(S$6)-YEAR($G36))*12+MONTH(S$6)-MONTH($G36)&gt;0,MOD((YEAR(S$6)-YEAR($G36))*12+MONTH(S$6)-MONTH($G36),$H36)=0),1,0),0)=1,"К",IF(IFERROR(IF(AND((YEAR(S$6)-YEAR($I36))*12+MONTH(S$6)-MONTH($I36)&gt;0,MOD((YEAR(S$6)-YEAR($I36))*12+MONTH(S$6)-MONTH($I36),$J36)=0),1,0),0)=1,"Т",""))</f>
        <v/>
      </c>
      <c r="T36" s="12" t="str">
        <f aca="false">IF(IFERROR(IF(AND((YEAR(T$6)-YEAR($G36))*12+MONTH(T$6)-MONTH($G36)&gt;0,MOD((YEAR(T$6)-YEAR($G36))*12+MONTH(T$6)-MONTH($G36),$H36)=0),1,0),0)=1,"К",IF(IFERROR(IF(AND((YEAR(T$6)-YEAR($I36))*12+MONTH(T$6)-MONTH($I36)&gt;0,MOD((YEAR(T$6)-YEAR($I36))*12+MONTH(T$6)-MONTH($I36),$J36)=0),1,0),0)=1,"Т",""))</f>
        <v/>
      </c>
      <c r="U36" s="12" t="str">
        <f aca="false">IF(IFERROR(IF(AND((YEAR(U$6)-YEAR($G36))*12+MONTH(U$6)-MONTH($G36)&gt;0,MOD((YEAR(U$6)-YEAR($G36))*12+MONTH(U$6)-MONTH($G36),$H36)=0),1,0),0)=1,"К",IF(IFERROR(IF(AND((YEAR(U$6)-YEAR($I36))*12+MONTH(U$6)-MONTH($I36)&gt;0,MOD((YEAR(U$6)-YEAR($I36))*12+MONTH(U$6)-MONTH($I36),$J36)=0),1,0),0)=1,"Т",""))</f>
        <v/>
      </c>
      <c r="V36" s="12" t="str">
        <f aca="false">IF(IFERROR(IF(AND((YEAR(V$6)-YEAR($G36))*12+MONTH(V$6)-MONTH($G36)&gt;0,MOD((YEAR(V$6)-YEAR($G36))*12+MONTH(V$6)-MONTH($G36),$H36)=0),1,0),0)=1,"К",IF(IFERROR(IF(AND((YEAR(V$6)-YEAR($I36))*12+MONTH(V$6)-MONTH($I36)&gt;0,MOD((YEAR(V$6)-YEAR($I36))*12+MONTH(V$6)-MONTH($I36),$J36)=0),1,0),0)=1,"Т",""))</f>
        <v/>
      </c>
      <c r="W36" s="8" t="str">
        <f aca="false">IF(B36="","",COUNTIF(K36:V36,"К"))</f>
        <v/>
      </c>
      <c r="X36" s="8" t="str">
        <f aca="false">IF(B36="","",COUNTIF(K36:V36,"Т"))</f>
        <v/>
      </c>
      <c r="Y36" s="8" t="str">
        <f aca="false">IF(OR(B36="",E36=""),"",ROUND(E36*(W36*Нормативы!$B$4+X36*Нормативы!$B$5),1))</f>
        <v/>
      </c>
      <c r="Z36" s="8" t="str">
        <f aca="false">IF(OR(B36="",E36=""),"",ROUND(E36*(W36*Нормативы!$B$6+X36*Нормативы!$B$7)*IF(F36=2,Нормативы!$B$8,IF(F36=3,Нормативы!$B$9,1)),2))</f>
        <v/>
      </c>
      <c r="AA36" s="9"/>
      <c r="AB36" s="9"/>
    </row>
    <row r="37" customFormat="false" ht="15" hidden="false" customHeight="true" outlineLevel="0" collapsed="false">
      <c r="A37" s="8" t="str">
        <f aca="false">IF(B37="","",ROW()-6)</f>
        <v/>
      </c>
      <c r="B37" s="9"/>
      <c r="C37" s="10"/>
      <c r="D37" s="10"/>
      <c r="E37" s="10"/>
      <c r="F37" s="10"/>
      <c r="G37" s="11"/>
      <c r="H37" s="10"/>
      <c r="I37" s="11"/>
      <c r="J37" s="10"/>
      <c r="K37" s="12" t="str">
        <f aca="false">IF(IFERROR(IF(AND((YEAR(K$6)-YEAR($G37))*12+MONTH(K$6)-MONTH($G37)&gt;0,MOD((YEAR(K$6)-YEAR($G37))*12+MONTH(K$6)-MONTH($G37),$H37)=0),1,0),0)=1,"К",IF(IFERROR(IF(AND((YEAR(K$6)-YEAR($I37))*12+MONTH(K$6)-MONTH($I37)&gt;0,MOD((YEAR(K$6)-YEAR($I37))*12+MONTH(K$6)-MONTH($I37),$J37)=0),1,0),0)=1,"Т",""))</f>
        <v/>
      </c>
      <c r="L37" s="12" t="str">
        <f aca="false">IF(IFERROR(IF(AND((YEAR(L$6)-YEAR($G37))*12+MONTH(L$6)-MONTH($G37)&gt;0,MOD((YEAR(L$6)-YEAR($G37))*12+MONTH(L$6)-MONTH($G37),$H37)=0),1,0),0)=1,"К",IF(IFERROR(IF(AND((YEAR(L$6)-YEAR($I37))*12+MONTH(L$6)-MONTH($I37)&gt;0,MOD((YEAR(L$6)-YEAR($I37))*12+MONTH(L$6)-MONTH($I37),$J37)=0),1,0),0)=1,"Т",""))</f>
        <v/>
      </c>
      <c r="M37" s="12" t="str">
        <f aca="false">IF(IFERROR(IF(AND((YEAR(M$6)-YEAR($G37))*12+MONTH(M$6)-MONTH($G37)&gt;0,MOD((YEAR(M$6)-YEAR($G37))*12+MONTH(M$6)-MONTH($G37),$H37)=0),1,0),0)=1,"К",IF(IFERROR(IF(AND((YEAR(M$6)-YEAR($I37))*12+MONTH(M$6)-MONTH($I37)&gt;0,MOD((YEAR(M$6)-YEAR($I37))*12+MONTH(M$6)-MONTH($I37),$J37)=0),1,0),0)=1,"Т",""))</f>
        <v/>
      </c>
      <c r="N37" s="12" t="str">
        <f aca="false">IF(IFERROR(IF(AND((YEAR(N$6)-YEAR($G37))*12+MONTH(N$6)-MONTH($G37)&gt;0,MOD((YEAR(N$6)-YEAR($G37))*12+MONTH(N$6)-MONTH($G37),$H37)=0),1,0),0)=1,"К",IF(IFERROR(IF(AND((YEAR(N$6)-YEAR($I37))*12+MONTH(N$6)-MONTH($I37)&gt;0,MOD((YEAR(N$6)-YEAR($I37))*12+MONTH(N$6)-MONTH($I37),$J37)=0),1,0),0)=1,"Т",""))</f>
        <v/>
      </c>
      <c r="O37" s="12" t="str">
        <f aca="false">IF(IFERROR(IF(AND((YEAR(O$6)-YEAR($G37))*12+MONTH(O$6)-MONTH($G37)&gt;0,MOD((YEAR(O$6)-YEAR($G37))*12+MONTH(O$6)-MONTH($G37),$H37)=0),1,0),0)=1,"К",IF(IFERROR(IF(AND((YEAR(O$6)-YEAR($I37))*12+MONTH(O$6)-MONTH($I37)&gt;0,MOD((YEAR(O$6)-YEAR($I37))*12+MONTH(O$6)-MONTH($I37),$J37)=0),1,0),0)=1,"Т",""))</f>
        <v/>
      </c>
      <c r="P37" s="12" t="str">
        <f aca="false">IF(IFERROR(IF(AND((YEAR(P$6)-YEAR($G37))*12+MONTH(P$6)-MONTH($G37)&gt;0,MOD((YEAR(P$6)-YEAR($G37))*12+MONTH(P$6)-MONTH($G37),$H37)=0),1,0),0)=1,"К",IF(IFERROR(IF(AND((YEAR(P$6)-YEAR($I37))*12+MONTH(P$6)-MONTH($I37)&gt;0,MOD((YEAR(P$6)-YEAR($I37))*12+MONTH(P$6)-MONTH($I37),$J37)=0),1,0),0)=1,"Т",""))</f>
        <v/>
      </c>
      <c r="Q37" s="12" t="str">
        <f aca="false">IF(IFERROR(IF(AND((YEAR(Q$6)-YEAR($G37))*12+MONTH(Q$6)-MONTH($G37)&gt;0,MOD((YEAR(Q$6)-YEAR($G37))*12+MONTH(Q$6)-MONTH($G37),$H37)=0),1,0),0)=1,"К",IF(IFERROR(IF(AND((YEAR(Q$6)-YEAR($I37))*12+MONTH(Q$6)-MONTH($I37)&gt;0,MOD((YEAR(Q$6)-YEAR($I37))*12+MONTH(Q$6)-MONTH($I37),$J37)=0),1,0),0)=1,"Т",""))</f>
        <v/>
      </c>
      <c r="R37" s="12" t="str">
        <f aca="false">IF(IFERROR(IF(AND((YEAR(R$6)-YEAR($G37))*12+MONTH(R$6)-MONTH($G37)&gt;0,MOD((YEAR(R$6)-YEAR($G37))*12+MONTH(R$6)-MONTH($G37),$H37)=0),1,0),0)=1,"К",IF(IFERROR(IF(AND((YEAR(R$6)-YEAR($I37))*12+MONTH(R$6)-MONTH($I37)&gt;0,MOD((YEAR(R$6)-YEAR($I37))*12+MONTH(R$6)-MONTH($I37),$J37)=0),1,0),0)=1,"Т",""))</f>
        <v/>
      </c>
      <c r="S37" s="12" t="str">
        <f aca="false">IF(IFERROR(IF(AND((YEAR(S$6)-YEAR($G37))*12+MONTH(S$6)-MONTH($G37)&gt;0,MOD((YEAR(S$6)-YEAR($G37))*12+MONTH(S$6)-MONTH($G37),$H37)=0),1,0),0)=1,"К",IF(IFERROR(IF(AND((YEAR(S$6)-YEAR($I37))*12+MONTH(S$6)-MONTH($I37)&gt;0,MOD((YEAR(S$6)-YEAR($I37))*12+MONTH(S$6)-MONTH($I37),$J37)=0),1,0),0)=1,"Т",""))</f>
        <v/>
      </c>
      <c r="T37" s="12" t="str">
        <f aca="false">IF(IFERROR(IF(AND((YEAR(T$6)-YEAR($G37))*12+MONTH(T$6)-MONTH($G37)&gt;0,MOD((YEAR(T$6)-YEAR($G37))*12+MONTH(T$6)-MONTH($G37),$H37)=0),1,0),0)=1,"К",IF(IFERROR(IF(AND((YEAR(T$6)-YEAR($I37))*12+MONTH(T$6)-MONTH($I37)&gt;0,MOD((YEAR(T$6)-YEAR($I37))*12+MONTH(T$6)-MONTH($I37),$J37)=0),1,0),0)=1,"Т",""))</f>
        <v/>
      </c>
      <c r="U37" s="12" t="str">
        <f aca="false">IF(IFERROR(IF(AND((YEAR(U$6)-YEAR($G37))*12+MONTH(U$6)-MONTH($G37)&gt;0,MOD((YEAR(U$6)-YEAR($G37))*12+MONTH(U$6)-MONTH($G37),$H37)=0),1,0),0)=1,"К",IF(IFERROR(IF(AND((YEAR(U$6)-YEAR($I37))*12+MONTH(U$6)-MONTH($I37)&gt;0,MOD((YEAR(U$6)-YEAR($I37))*12+MONTH(U$6)-MONTH($I37),$J37)=0),1,0),0)=1,"Т",""))</f>
        <v/>
      </c>
      <c r="V37" s="12" t="str">
        <f aca="false">IF(IFERROR(IF(AND((YEAR(V$6)-YEAR($G37))*12+MONTH(V$6)-MONTH($G37)&gt;0,MOD((YEAR(V$6)-YEAR($G37))*12+MONTH(V$6)-MONTH($G37),$H37)=0),1,0),0)=1,"К",IF(IFERROR(IF(AND((YEAR(V$6)-YEAR($I37))*12+MONTH(V$6)-MONTH($I37)&gt;0,MOD((YEAR(V$6)-YEAR($I37))*12+MONTH(V$6)-MONTH($I37),$J37)=0),1,0),0)=1,"Т",""))</f>
        <v/>
      </c>
      <c r="W37" s="8" t="str">
        <f aca="false">IF(B37="","",COUNTIF(K37:V37,"К"))</f>
        <v/>
      </c>
      <c r="X37" s="8" t="str">
        <f aca="false">IF(B37="","",COUNTIF(K37:V37,"Т"))</f>
        <v/>
      </c>
      <c r="Y37" s="8" t="str">
        <f aca="false">IF(OR(B37="",E37=""),"",ROUND(E37*(W37*Нормативы!$B$4+X37*Нормативы!$B$5),1))</f>
        <v/>
      </c>
      <c r="Z37" s="8" t="str">
        <f aca="false">IF(OR(B37="",E37=""),"",ROUND(E37*(W37*Нормативы!$B$6+X37*Нормативы!$B$7)*IF(F37=2,Нормативы!$B$8,IF(F37=3,Нормативы!$B$9,1)),2))</f>
        <v/>
      </c>
      <c r="AA37" s="9"/>
      <c r="AB37" s="9"/>
    </row>
    <row r="38" customFormat="false" ht="15" hidden="false" customHeight="true" outlineLevel="0" collapsed="false">
      <c r="A38" s="8" t="str">
        <f aca="false">IF(B38="","",ROW()-6)</f>
        <v/>
      </c>
      <c r="B38" s="9"/>
      <c r="C38" s="10"/>
      <c r="D38" s="10"/>
      <c r="E38" s="10"/>
      <c r="F38" s="10"/>
      <c r="G38" s="11"/>
      <c r="H38" s="10"/>
      <c r="I38" s="11"/>
      <c r="J38" s="10"/>
      <c r="K38" s="12" t="str">
        <f aca="false">IF(IFERROR(IF(AND((YEAR(K$6)-YEAR($G38))*12+MONTH(K$6)-MONTH($G38)&gt;0,MOD((YEAR(K$6)-YEAR($G38))*12+MONTH(K$6)-MONTH($G38),$H38)=0),1,0),0)=1,"К",IF(IFERROR(IF(AND((YEAR(K$6)-YEAR($I38))*12+MONTH(K$6)-MONTH($I38)&gt;0,MOD((YEAR(K$6)-YEAR($I38))*12+MONTH(K$6)-MONTH($I38),$J38)=0),1,0),0)=1,"Т",""))</f>
        <v/>
      </c>
      <c r="L38" s="12" t="str">
        <f aca="false">IF(IFERROR(IF(AND((YEAR(L$6)-YEAR($G38))*12+MONTH(L$6)-MONTH($G38)&gt;0,MOD((YEAR(L$6)-YEAR($G38))*12+MONTH(L$6)-MONTH($G38),$H38)=0),1,0),0)=1,"К",IF(IFERROR(IF(AND((YEAR(L$6)-YEAR($I38))*12+MONTH(L$6)-MONTH($I38)&gt;0,MOD((YEAR(L$6)-YEAR($I38))*12+MONTH(L$6)-MONTH($I38),$J38)=0),1,0),0)=1,"Т",""))</f>
        <v/>
      </c>
      <c r="M38" s="12" t="str">
        <f aca="false">IF(IFERROR(IF(AND((YEAR(M$6)-YEAR($G38))*12+MONTH(M$6)-MONTH($G38)&gt;0,MOD((YEAR(M$6)-YEAR($G38))*12+MONTH(M$6)-MONTH($G38),$H38)=0),1,0),0)=1,"К",IF(IFERROR(IF(AND((YEAR(M$6)-YEAR($I38))*12+MONTH(M$6)-MONTH($I38)&gt;0,MOD((YEAR(M$6)-YEAR($I38))*12+MONTH(M$6)-MONTH($I38),$J38)=0),1,0),0)=1,"Т",""))</f>
        <v/>
      </c>
      <c r="N38" s="12" t="str">
        <f aca="false">IF(IFERROR(IF(AND((YEAR(N$6)-YEAR($G38))*12+MONTH(N$6)-MONTH($G38)&gt;0,MOD((YEAR(N$6)-YEAR($G38))*12+MONTH(N$6)-MONTH($G38),$H38)=0),1,0),0)=1,"К",IF(IFERROR(IF(AND((YEAR(N$6)-YEAR($I38))*12+MONTH(N$6)-MONTH($I38)&gt;0,MOD((YEAR(N$6)-YEAR($I38))*12+MONTH(N$6)-MONTH($I38),$J38)=0),1,0),0)=1,"Т",""))</f>
        <v/>
      </c>
      <c r="O38" s="12" t="str">
        <f aca="false">IF(IFERROR(IF(AND((YEAR(O$6)-YEAR($G38))*12+MONTH(O$6)-MONTH($G38)&gt;0,MOD((YEAR(O$6)-YEAR($G38))*12+MONTH(O$6)-MONTH($G38),$H38)=0),1,0),0)=1,"К",IF(IFERROR(IF(AND((YEAR(O$6)-YEAR($I38))*12+MONTH(O$6)-MONTH($I38)&gt;0,MOD((YEAR(O$6)-YEAR($I38))*12+MONTH(O$6)-MONTH($I38),$J38)=0),1,0),0)=1,"Т",""))</f>
        <v/>
      </c>
      <c r="P38" s="12" t="str">
        <f aca="false">IF(IFERROR(IF(AND((YEAR(P$6)-YEAR($G38))*12+MONTH(P$6)-MONTH($G38)&gt;0,MOD((YEAR(P$6)-YEAR($G38))*12+MONTH(P$6)-MONTH($G38),$H38)=0),1,0),0)=1,"К",IF(IFERROR(IF(AND((YEAR(P$6)-YEAR($I38))*12+MONTH(P$6)-MONTH($I38)&gt;0,MOD((YEAR(P$6)-YEAR($I38))*12+MONTH(P$6)-MONTH($I38),$J38)=0),1,0),0)=1,"Т",""))</f>
        <v/>
      </c>
      <c r="Q38" s="12" t="str">
        <f aca="false">IF(IFERROR(IF(AND((YEAR(Q$6)-YEAR($G38))*12+MONTH(Q$6)-MONTH($G38)&gt;0,MOD((YEAR(Q$6)-YEAR($G38))*12+MONTH(Q$6)-MONTH($G38),$H38)=0),1,0),0)=1,"К",IF(IFERROR(IF(AND((YEAR(Q$6)-YEAR($I38))*12+MONTH(Q$6)-MONTH($I38)&gt;0,MOD((YEAR(Q$6)-YEAR($I38))*12+MONTH(Q$6)-MONTH($I38),$J38)=0),1,0),0)=1,"Т",""))</f>
        <v/>
      </c>
      <c r="R38" s="12" t="str">
        <f aca="false">IF(IFERROR(IF(AND((YEAR(R$6)-YEAR($G38))*12+MONTH(R$6)-MONTH($G38)&gt;0,MOD((YEAR(R$6)-YEAR($G38))*12+MONTH(R$6)-MONTH($G38),$H38)=0),1,0),0)=1,"К",IF(IFERROR(IF(AND((YEAR(R$6)-YEAR($I38))*12+MONTH(R$6)-MONTH($I38)&gt;0,MOD((YEAR(R$6)-YEAR($I38))*12+MONTH(R$6)-MONTH($I38),$J38)=0),1,0),0)=1,"Т",""))</f>
        <v/>
      </c>
      <c r="S38" s="12" t="str">
        <f aca="false">IF(IFERROR(IF(AND((YEAR(S$6)-YEAR($G38))*12+MONTH(S$6)-MONTH($G38)&gt;0,MOD((YEAR(S$6)-YEAR($G38))*12+MONTH(S$6)-MONTH($G38),$H38)=0),1,0),0)=1,"К",IF(IFERROR(IF(AND((YEAR(S$6)-YEAR($I38))*12+MONTH(S$6)-MONTH($I38)&gt;0,MOD((YEAR(S$6)-YEAR($I38))*12+MONTH(S$6)-MONTH($I38),$J38)=0),1,0),0)=1,"Т",""))</f>
        <v/>
      </c>
      <c r="T38" s="12" t="str">
        <f aca="false">IF(IFERROR(IF(AND((YEAR(T$6)-YEAR($G38))*12+MONTH(T$6)-MONTH($G38)&gt;0,MOD((YEAR(T$6)-YEAR($G38))*12+MONTH(T$6)-MONTH($G38),$H38)=0),1,0),0)=1,"К",IF(IFERROR(IF(AND((YEAR(T$6)-YEAR($I38))*12+MONTH(T$6)-MONTH($I38)&gt;0,MOD((YEAR(T$6)-YEAR($I38))*12+MONTH(T$6)-MONTH($I38),$J38)=0),1,0),0)=1,"Т",""))</f>
        <v/>
      </c>
      <c r="U38" s="12" t="str">
        <f aca="false">IF(IFERROR(IF(AND((YEAR(U$6)-YEAR($G38))*12+MONTH(U$6)-MONTH($G38)&gt;0,MOD((YEAR(U$6)-YEAR($G38))*12+MONTH(U$6)-MONTH($G38),$H38)=0),1,0),0)=1,"К",IF(IFERROR(IF(AND((YEAR(U$6)-YEAR($I38))*12+MONTH(U$6)-MONTH($I38)&gt;0,MOD((YEAR(U$6)-YEAR($I38))*12+MONTH(U$6)-MONTH($I38),$J38)=0),1,0),0)=1,"Т",""))</f>
        <v/>
      </c>
      <c r="V38" s="12" t="str">
        <f aca="false">IF(IFERROR(IF(AND((YEAR(V$6)-YEAR($G38))*12+MONTH(V$6)-MONTH($G38)&gt;0,MOD((YEAR(V$6)-YEAR($G38))*12+MONTH(V$6)-MONTH($G38),$H38)=0),1,0),0)=1,"К",IF(IFERROR(IF(AND((YEAR(V$6)-YEAR($I38))*12+MONTH(V$6)-MONTH($I38)&gt;0,MOD((YEAR(V$6)-YEAR($I38))*12+MONTH(V$6)-MONTH($I38),$J38)=0),1,0),0)=1,"Т",""))</f>
        <v/>
      </c>
      <c r="W38" s="8" t="str">
        <f aca="false">IF(B38="","",COUNTIF(K38:V38,"К"))</f>
        <v/>
      </c>
      <c r="X38" s="8" t="str">
        <f aca="false">IF(B38="","",COUNTIF(K38:V38,"Т"))</f>
        <v/>
      </c>
      <c r="Y38" s="8" t="str">
        <f aca="false">IF(OR(B38="",E38=""),"",ROUND(E38*(W38*Нормативы!$B$4+X38*Нормативы!$B$5),1))</f>
        <v/>
      </c>
      <c r="Z38" s="8" t="str">
        <f aca="false">IF(OR(B38="",E38=""),"",ROUND(E38*(W38*Нормативы!$B$6+X38*Нормативы!$B$7)*IF(F38=2,Нормативы!$B$8,IF(F38=3,Нормативы!$B$9,1)),2))</f>
        <v/>
      </c>
      <c r="AA38" s="9"/>
      <c r="AB38" s="9"/>
    </row>
    <row r="39" customFormat="false" ht="15" hidden="false" customHeight="true" outlineLevel="0" collapsed="false">
      <c r="A39" s="8" t="str">
        <f aca="false">IF(B39="","",ROW()-6)</f>
        <v/>
      </c>
      <c r="B39" s="9"/>
      <c r="C39" s="10"/>
      <c r="D39" s="10"/>
      <c r="E39" s="10"/>
      <c r="F39" s="10"/>
      <c r="G39" s="11"/>
      <c r="H39" s="10"/>
      <c r="I39" s="11"/>
      <c r="J39" s="10"/>
      <c r="K39" s="12" t="str">
        <f aca="false">IF(IFERROR(IF(AND((YEAR(K$6)-YEAR($G39))*12+MONTH(K$6)-MONTH($G39)&gt;0,MOD((YEAR(K$6)-YEAR($G39))*12+MONTH(K$6)-MONTH($G39),$H39)=0),1,0),0)=1,"К",IF(IFERROR(IF(AND((YEAR(K$6)-YEAR($I39))*12+MONTH(K$6)-MONTH($I39)&gt;0,MOD((YEAR(K$6)-YEAR($I39))*12+MONTH(K$6)-MONTH($I39),$J39)=0),1,0),0)=1,"Т",""))</f>
        <v/>
      </c>
      <c r="L39" s="12" t="str">
        <f aca="false">IF(IFERROR(IF(AND((YEAR(L$6)-YEAR($G39))*12+MONTH(L$6)-MONTH($G39)&gt;0,MOD((YEAR(L$6)-YEAR($G39))*12+MONTH(L$6)-MONTH($G39),$H39)=0),1,0),0)=1,"К",IF(IFERROR(IF(AND((YEAR(L$6)-YEAR($I39))*12+MONTH(L$6)-MONTH($I39)&gt;0,MOD((YEAR(L$6)-YEAR($I39))*12+MONTH(L$6)-MONTH($I39),$J39)=0),1,0),0)=1,"Т",""))</f>
        <v/>
      </c>
      <c r="M39" s="12" t="str">
        <f aca="false">IF(IFERROR(IF(AND((YEAR(M$6)-YEAR($G39))*12+MONTH(M$6)-MONTH($G39)&gt;0,MOD((YEAR(M$6)-YEAR($G39))*12+MONTH(M$6)-MONTH($G39),$H39)=0),1,0),0)=1,"К",IF(IFERROR(IF(AND((YEAR(M$6)-YEAR($I39))*12+MONTH(M$6)-MONTH($I39)&gt;0,MOD((YEAR(M$6)-YEAR($I39))*12+MONTH(M$6)-MONTH($I39),$J39)=0),1,0),0)=1,"Т",""))</f>
        <v/>
      </c>
      <c r="N39" s="12" t="str">
        <f aca="false">IF(IFERROR(IF(AND((YEAR(N$6)-YEAR($G39))*12+MONTH(N$6)-MONTH($G39)&gt;0,MOD((YEAR(N$6)-YEAR($G39))*12+MONTH(N$6)-MONTH($G39),$H39)=0),1,0),0)=1,"К",IF(IFERROR(IF(AND((YEAR(N$6)-YEAR($I39))*12+MONTH(N$6)-MONTH($I39)&gt;0,MOD((YEAR(N$6)-YEAR($I39))*12+MONTH(N$6)-MONTH($I39),$J39)=0),1,0),0)=1,"Т",""))</f>
        <v/>
      </c>
      <c r="O39" s="12" t="str">
        <f aca="false">IF(IFERROR(IF(AND((YEAR(O$6)-YEAR($G39))*12+MONTH(O$6)-MONTH($G39)&gt;0,MOD((YEAR(O$6)-YEAR($G39))*12+MONTH(O$6)-MONTH($G39),$H39)=0),1,0),0)=1,"К",IF(IFERROR(IF(AND((YEAR(O$6)-YEAR($I39))*12+MONTH(O$6)-MONTH($I39)&gt;0,MOD((YEAR(O$6)-YEAR($I39))*12+MONTH(O$6)-MONTH($I39),$J39)=0),1,0),0)=1,"Т",""))</f>
        <v/>
      </c>
      <c r="P39" s="12" t="str">
        <f aca="false">IF(IFERROR(IF(AND((YEAR(P$6)-YEAR($G39))*12+MONTH(P$6)-MONTH($G39)&gt;0,MOD((YEAR(P$6)-YEAR($G39))*12+MONTH(P$6)-MONTH($G39),$H39)=0),1,0),0)=1,"К",IF(IFERROR(IF(AND((YEAR(P$6)-YEAR($I39))*12+MONTH(P$6)-MONTH($I39)&gt;0,MOD((YEAR(P$6)-YEAR($I39))*12+MONTH(P$6)-MONTH($I39),$J39)=0),1,0),0)=1,"Т",""))</f>
        <v/>
      </c>
      <c r="Q39" s="12" t="str">
        <f aca="false">IF(IFERROR(IF(AND((YEAR(Q$6)-YEAR($G39))*12+MONTH(Q$6)-MONTH($G39)&gt;0,MOD((YEAR(Q$6)-YEAR($G39))*12+MONTH(Q$6)-MONTH($G39),$H39)=0),1,0),0)=1,"К",IF(IFERROR(IF(AND((YEAR(Q$6)-YEAR($I39))*12+MONTH(Q$6)-MONTH($I39)&gt;0,MOD((YEAR(Q$6)-YEAR($I39))*12+MONTH(Q$6)-MONTH($I39),$J39)=0),1,0),0)=1,"Т",""))</f>
        <v/>
      </c>
      <c r="R39" s="12" t="str">
        <f aca="false">IF(IFERROR(IF(AND((YEAR(R$6)-YEAR($G39))*12+MONTH(R$6)-MONTH($G39)&gt;0,MOD((YEAR(R$6)-YEAR($G39))*12+MONTH(R$6)-MONTH($G39),$H39)=0),1,0),0)=1,"К",IF(IFERROR(IF(AND((YEAR(R$6)-YEAR($I39))*12+MONTH(R$6)-MONTH($I39)&gt;0,MOD((YEAR(R$6)-YEAR($I39))*12+MONTH(R$6)-MONTH($I39),$J39)=0),1,0),0)=1,"Т",""))</f>
        <v/>
      </c>
      <c r="S39" s="12" t="str">
        <f aca="false">IF(IFERROR(IF(AND((YEAR(S$6)-YEAR($G39))*12+MONTH(S$6)-MONTH($G39)&gt;0,MOD((YEAR(S$6)-YEAR($G39))*12+MONTH(S$6)-MONTH($G39),$H39)=0),1,0),0)=1,"К",IF(IFERROR(IF(AND((YEAR(S$6)-YEAR($I39))*12+MONTH(S$6)-MONTH($I39)&gt;0,MOD((YEAR(S$6)-YEAR($I39))*12+MONTH(S$6)-MONTH($I39),$J39)=0),1,0),0)=1,"Т",""))</f>
        <v/>
      </c>
      <c r="T39" s="12" t="str">
        <f aca="false">IF(IFERROR(IF(AND((YEAR(T$6)-YEAR($G39))*12+MONTH(T$6)-MONTH($G39)&gt;0,MOD((YEAR(T$6)-YEAR($G39))*12+MONTH(T$6)-MONTH($G39),$H39)=0),1,0),0)=1,"К",IF(IFERROR(IF(AND((YEAR(T$6)-YEAR($I39))*12+MONTH(T$6)-MONTH($I39)&gt;0,MOD((YEAR(T$6)-YEAR($I39))*12+MONTH(T$6)-MONTH($I39),$J39)=0),1,0),0)=1,"Т",""))</f>
        <v/>
      </c>
      <c r="U39" s="12" t="str">
        <f aca="false">IF(IFERROR(IF(AND((YEAR(U$6)-YEAR($G39))*12+MONTH(U$6)-MONTH($G39)&gt;0,MOD((YEAR(U$6)-YEAR($G39))*12+MONTH(U$6)-MONTH($G39),$H39)=0),1,0),0)=1,"К",IF(IFERROR(IF(AND((YEAR(U$6)-YEAR($I39))*12+MONTH(U$6)-MONTH($I39)&gt;0,MOD((YEAR(U$6)-YEAR($I39))*12+MONTH(U$6)-MONTH($I39),$J39)=0),1,0),0)=1,"Т",""))</f>
        <v/>
      </c>
      <c r="V39" s="12" t="str">
        <f aca="false">IF(IFERROR(IF(AND((YEAR(V$6)-YEAR($G39))*12+MONTH(V$6)-MONTH($G39)&gt;0,MOD((YEAR(V$6)-YEAR($G39))*12+MONTH(V$6)-MONTH($G39),$H39)=0),1,0),0)=1,"К",IF(IFERROR(IF(AND((YEAR(V$6)-YEAR($I39))*12+MONTH(V$6)-MONTH($I39)&gt;0,MOD((YEAR(V$6)-YEAR($I39))*12+MONTH(V$6)-MONTH($I39),$J39)=0),1,0),0)=1,"Т",""))</f>
        <v/>
      </c>
      <c r="W39" s="8" t="str">
        <f aca="false">IF(B39="","",COUNTIF(K39:V39,"К"))</f>
        <v/>
      </c>
      <c r="X39" s="8" t="str">
        <f aca="false">IF(B39="","",COUNTIF(K39:V39,"Т"))</f>
        <v/>
      </c>
      <c r="Y39" s="8" t="str">
        <f aca="false">IF(OR(B39="",E39=""),"",ROUND(E39*(W39*Нормативы!$B$4+X39*Нормативы!$B$5),1))</f>
        <v/>
      </c>
      <c r="Z39" s="8" t="str">
        <f aca="false">IF(OR(B39="",E39=""),"",ROUND(E39*(W39*Нормативы!$B$6+X39*Нормативы!$B$7)*IF(F39=2,Нормативы!$B$8,IF(F39=3,Нормативы!$B$9,1)),2))</f>
        <v/>
      </c>
      <c r="AA39" s="9"/>
      <c r="AB39" s="9"/>
    </row>
    <row r="40" customFormat="false" ht="15" hidden="false" customHeight="true" outlineLevel="0" collapsed="false">
      <c r="A40" s="8" t="str">
        <f aca="false">IF(B40="","",ROW()-6)</f>
        <v/>
      </c>
      <c r="B40" s="9"/>
      <c r="C40" s="10"/>
      <c r="D40" s="10"/>
      <c r="E40" s="10"/>
      <c r="F40" s="10"/>
      <c r="G40" s="11"/>
      <c r="H40" s="10"/>
      <c r="I40" s="11"/>
      <c r="J40" s="10"/>
      <c r="K40" s="12" t="str">
        <f aca="false">IF(IFERROR(IF(AND((YEAR(K$6)-YEAR($G40))*12+MONTH(K$6)-MONTH($G40)&gt;0,MOD((YEAR(K$6)-YEAR($G40))*12+MONTH(K$6)-MONTH($G40),$H40)=0),1,0),0)=1,"К",IF(IFERROR(IF(AND((YEAR(K$6)-YEAR($I40))*12+MONTH(K$6)-MONTH($I40)&gt;0,MOD((YEAR(K$6)-YEAR($I40))*12+MONTH(K$6)-MONTH($I40),$J40)=0),1,0),0)=1,"Т",""))</f>
        <v/>
      </c>
      <c r="L40" s="12" t="str">
        <f aca="false">IF(IFERROR(IF(AND((YEAR(L$6)-YEAR($G40))*12+MONTH(L$6)-MONTH($G40)&gt;0,MOD((YEAR(L$6)-YEAR($G40))*12+MONTH(L$6)-MONTH($G40),$H40)=0),1,0),0)=1,"К",IF(IFERROR(IF(AND((YEAR(L$6)-YEAR($I40))*12+MONTH(L$6)-MONTH($I40)&gt;0,MOD((YEAR(L$6)-YEAR($I40))*12+MONTH(L$6)-MONTH($I40),$J40)=0),1,0),0)=1,"Т",""))</f>
        <v/>
      </c>
      <c r="M40" s="12" t="str">
        <f aca="false">IF(IFERROR(IF(AND((YEAR(M$6)-YEAR($G40))*12+MONTH(M$6)-MONTH($G40)&gt;0,MOD((YEAR(M$6)-YEAR($G40))*12+MONTH(M$6)-MONTH($G40),$H40)=0),1,0),0)=1,"К",IF(IFERROR(IF(AND((YEAR(M$6)-YEAR($I40))*12+MONTH(M$6)-MONTH($I40)&gt;0,MOD((YEAR(M$6)-YEAR($I40))*12+MONTH(M$6)-MONTH($I40),$J40)=0),1,0),0)=1,"Т",""))</f>
        <v/>
      </c>
      <c r="N40" s="12" t="str">
        <f aca="false">IF(IFERROR(IF(AND((YEAR(N$6)-YEAR($G40))*12+MONTH(N$6)-MONTH($G40)&gt;0,MOD((YEAR(N$6)-YEAR($G40))*12+MONTH(N$6)-MONTH($G40),$H40)=0),1,0),0)=1,"К",IF(IFERROR(IF(AND((YEAR(N$6)-YEAR($I40))*12+MONTH(N$6)-MONTH($I40)&gt;0,MOD((YEAR(N$6)-YEAR($I40))*12+MONTH(N$6)-MONTH($I40),$J40)=0),1,0),0)=1,"Т",""))</f>
        <v/>
      </c>
      <c r="O40" s="12" t="str">
        <f aca="false">IF(IFERROR(IF(AND((YEAR(O$6)-YEAR($G40))*12+MONTH(O$6)-MONTH($G40)&gt;0,MOD((YEAR(O$6)-YEAR($G40))*12+MONTH(O$6)-MONTH($G40),$H40)=0),1,0),0)=1,"К",IF(IFERROR(IF(AND((YEAR(O$6)-YEAR($I40))*12+MONTH(O$6)-MONTH($I40)&gt;0,MOD((YEAR(O$6)-YEAR($I40))*12+MONTH(O$6)-MONTH($I40),$J40)=0),1,0),0)=1,"Т",""))</f>
        <v/>
      </c>
      <c r="P40" s="12" t="str">
        <f aca="false">IF(IFERROR(IF(AND((YEAR(P$6)-YEAR($G40))*12+MONTH(P$6)-MONTH($G40)&gt;0,MOD((YEAR(P$6)-YEAR($G40))*12+MONTH(P$6)-MONTH($G40),$H40)=0),1,0),0)=1,"К",IF(IFERROR(IF(AND((YEAR(P$6)-YEAR($I40))*12+MONTH(P$6)-MONTH($I40)&gt;0,MOD((YEAR(P$6)-YEAR($I40))*12+MONTH(P$6)-MONTH($I40),$J40)=0),1,0),0)=1,"Т",""))</f>
        <v/>
      </c>
      <c r="Q40" s="12" t="str">
        <f aca="false">IF(IFERROR(IF(AND((YEAR(Q$6)-YEAR($G40))*12+MONTH(Q$6)-MONTH($G40)&gt;0,MOD((YEAR(Q$6)-YEAR($G40))*12+MONTH(Q$6)-MONTH($G40),$H40)=0),1,0),0)=1,"К",IF(IFERROR(IF(AND((YEAR(Q$6)-YEAR($I40))*12+MONTH(Q$6)-MONTH($I40)&gt;0,MOD((YEAR(Q$6)-YEAR($I40))*12+MONTH(Q$6)-MONTH($I40),$J40)=0),1,0),0)=1,"Т",""))</f>
        <v/>
      </c>
      <c r="R40" s="12" t="str">
        <f aca="false">IF(IFERROR(IF(AND((YEAR(R$6)-YEAR($G40))*12+MONTH(R$6)-MONTH($G40)&gt;0,MOD((YEAR(R$6)-YEAR($G40))*12+MONTH(R$6)-MONTH($G40),$H40)=0),1,0),0)=1,"К",IF(IFERROR(IF(AND((YEAR(R$6)-YEAR($I40))*12+MONTH(R$6)-MONTH($I40)&gt;0,MOD((YEAR(R$6)-YEAR($I40))*12+MONTH(R$6)-MONTH($I40),$J40)=0),1,0),0)=1,"Т",""))</f>
        <v/>
      </c>
      <c r="S40" s="12" t="str">
        <f aca="false">IF(IFERROR(IF(AND((YEAR(S$6)-YEAR($G40))*12+MONTH(S$6)-MONTH($G40)&gt;0,MOD((YEAR(S$6)-YEAR($G40))*12+MONTH(S$6)-MONTH($G40),$H40)=0),1,0),0)=1,"К",IF(IFERROR(IF(AND((YEAR(S$6)-YEAR($I40))*12+MONTH(S$6)-MONTH($I40)&gt;0,MOD((YEAR(S$6)-YEAR($I40))*12+MONTH(S$6)-MONTH($I40),$J40)=0),1,0),0)=1,"Т",""))</f>
        <v/>
      </c>
      <c r="T40" s="12" t="str">
        <f aca="false">IF(IFERROR(IF(AND((YEAR(T$6)-YEAR($G40))*12+MONTH(T$6)-MONTH($G40)&gt;0,MOD((YEAR(T$6)-YEAR($G40))*12+MONTH(T$6)-MONTH($G40),$H40)=0),1,0),0)=1,"К",IF(IFERROR(IF(AND((YEAR(T$6)-YEAR($I40))*12+MONTH(T$6)-MONTH($I40)&gt;0,MOD((YEAR(T$6)-YEAR($I40))*12+MONTH(T$6)-MONTH($I40),$J40)=0),1,0),0)=1,"Т",""))</f>
        <v/>
      </c>
      <c r="U40" s="12" t="str">
        <f aca="false">IF(IFERROR(IF(AND((YEAR(U$6)-YEAR($G40))*12+MONTH(U$6)-MONTH($G40)&gt;0,MOD((YEAR(U$6)-YEAR($G40))*12+MONTH(U$6)-MONTH($G40),$H40)=0),1,0),0)=1,"К",IF(IFERROR(IF(AND((YEAR(U$6)-YEAR($I40))*12+MONTH(U$6)-MONTH($I40)&gt;0,MOD((YEAR(U$6)-YEAR($I40))*12+MONTH(U$6)-MONTH($I40),$J40)=0),1,0),0)=1,"Т",""))</f>
        <v/>
      </c>
      <c r="V40" s="12" t="str">
        <f aca="false">IF(IFERROR(IF(AND((YEAR(V$6)-YEAR($G40))*12+MONTH(V$6)-MONTH($G40)&gt;0,MOD((YEAR(V$6)-YEAR($G40))*12+MONTH(V$6)-MONTH($G40),$H40)=0),1,0),0)=1,"К",IF(IFERROR(IF(AND((YEAR(V$6)-YEAR($I40))*12+MONTH(V$6)-MONTH($I40)&gt;0,MOD((YEAR(V$6)-YEAR($I40))*12+MONTH(V$6)-MONTH($I40),$J40)=0),1,0),0)=1,"Т",""))</f>
        <v/>
      </c>
      <c r="W40" s="8" t="str">
        <f aca="false">IF(B40="","",COUNTIF(K40:V40,"К"))</f>
        <v/>
      </c>
      <c r="X40" s="8" t="str">
        <f aca="false">IF(B40="","",COUNTIF(K40:V40,"Т"))</f>
        <v/>
      </c>
      <c r="Y40" s="8" t="str">
        <f aca="false">IF(OR(B40="",E40=""),"",ROUND(E40*(W40*Нормативы!$B$4+X40*Нормативы!$B$5),1))</f>
        <v/>
      </c>
      <c r="Z40" s="8" t="str">
        <f aca="false">IF(OR(B40="",E40=""),"",ROUND(E40*(W40*Нормативы!$B$6+X40*Нормативы!$B$7)*IF(F40=2,Нормативы!$B$8,IF(F40=3,Нормативы!$B$9,1)),2))</f>
        <v/>
      </c>
      <c r="AA40" s="9"/>
      <c r="AB40" s="9"/>
    </row>
    <row r="41" customFormat="false" ht="15" hidden="false" customHeight="true" outlineLevel="0" collapsed="false">
      <c r="A41" s="8" t="str">
        <f aca="false">IF(B41="","",ROW()-6)</f>
        <v/>
      </c>
      <c r="B41" s="9"/>
      <c r="C41" s="10"/>
      <c r="D41" s="10"/>
      <c r="E41" s="10"/>
      <c r="F41" s="10"/>
      <c r="G41" s="11"/>
      <c r="H41" s="10"/>
      <c r="I41" s="11"/>
      <c r="J41" s="10"/>
      <c r="K41" s="12" t="str">
        <f aca="false">IF(IFERROR(IF(AND((YEAR(K$6)-YEAR($G41))*12+MONTH(K$6)-MONTH($G41)&gt;0,MOD((YEAR(K$6)-YEAR($G41))*12+MONTH(K$6)-MONTH($G41),$H41)=0),1,0),0)=1,"К",IF(IFERROR(IF(AND((YEAR(K$6)-YEAR($I41))*12+MONTH(K$6)-MONTH($I41)&gt;0,MOD((YEAR(K$6)-YEAR($I41))*12+MONTH(K$6)-MONTH($I41),$J41)=0),1,0),0)=1,"Т",""))</f>
        <v/>
      </c>
      <c r="L41" s="12" t="str">
        <f aca="false">IF(IFERROR(IF(AND((YEAR(L$6)-YEAR($G41))*12+MONTH(L$6)-MONTH($G41)&gt;0,MOD((YEAR(L$6)-YEAR($G41))*12+MONTH(L$6)-MONTH($G41),$H41)=0),1,0),0)=1,"К",IF(IFERROR(IF(AND((YEAR(L$6)-YEAR($I41))*12+MONTH(L$6)-MONTH($I41)&gt;0,MOD((YEAR(L$6)-YEAR($I41))*12+MONTH(L$6)-MONTH($I41),$J41)=0),1,0),0)=1,"Т",""))</f>
        <v/>
      </c>
      <c r="M41" s="12" t="str">
        <f aca="false">IF(IFERROR(IF(AND((YEAR(M$6)-YEAR($G41))*12+MONTH(M$6)-MONTH($G41)&gt;0,MOD((YEAR(M$6)-YEAR($G41))*12+MONTH(M$6)-MONTH($G41),$H41)=0),1,0),0)=1,"К",IF(IFERROR(IF(AND((YEAR(M$6)-YEAR($I41))*12+MONTH(M$6)-MONTH($I41)&gt;0,MOD((YEAR(M$6)-YEAR($I41))*12+MONTH(M$6)-MONTH($I41),$J41)=0),1,0),0)=1,"Т",""))</f>
        <v/>
      </c>
      <c r="N41" s="12" t="str">
        <f aca="false">IF(IFERROR(IF(AND((YEAR(N$6)-YEAR($G41))*12+MONTH(N$6)-MONTH($G41)&gt;0,MOD((YEAR(N$6)-YEAR($G41))*12+MONTH(N$6)-MONTH($G41),$H41)=0),1,0),0)=1,"К",IF(IFERROR(IF(AND((YEAR(N$6)-YEAR($I41))*12+MONTH(N$6)-MONTH($I41)&gt;0,MOD((YEAR(N$6)-YEAR($I41))*12+MONTH(N$6)-MONTH($I41),$J41)=0),1,0),0)=1,"Т",""))</f>
        <v/>
      </c>
      <c r="O41" s="12" t="str">
        <f aca="false">IF(IFERROR(IF(AND((YEAR(O$6)-YEAR($G41))*12+MONTH(O$6)-MONTH($G41)&gt;0,MOD((YEAR(O$6)-YEAR($G41))*12+MONTH(O$6)-MONTH($G41),$H41)=0),1,0),0)=1,"К",IF(IFERROR(IF(AND((YEAR(O$6)-YEAR($I41))*12+MONTH(O$6)-MONTH($I41)&gt;0,MOD((YEAR(O$6)-YEAR($I41))*12+MONTH(O$6)-MONTH($I41),$J41)=0),1,0),0)=1,"Т",""))</f>
        <v/>
      </c>
      <c r="P41" s="12" t="str">
        <f aca="false">IF(IFERROR(IF(AND((YEAR(P$6)-YEAR($G41))*12+MONTH(P$6)-MONTH($G41)&gt;0,MOD((YEAR(P$6)-YEAR($G41))*12+MONTH(P$6)-MONTH($G41),$H41)=0),1,0),0)=1,"К",IF(IFERROR(IF(AND((YEAR(P$6)-YEAR($I41))*12+MONTH(P$6)-MONTH($I41)&gt;0,MOD((YEAR(P$6)-YEAR($I41))*12+MONTH(P$6)-MONTH($I41),$J41)=0),1,0),0)=1,"Т",""))</f>
        <v/>
      </c>
      <c r="Q41" s="12" t="str">
        <f aca="false">IF(IFERROR(IF(AND((YEAR(Q$6)-YEAR($G41))*12+MONTH(Q$6)-MONTH($G41)&gt;0,MOD((YEAR(Q$6)-YEAR($G41))*12+MONTH(Q$6)-MONTH($G41),$H41)=0),1,0),0)=1,"К",IF(IFERROR(IF(AND((YEAR(Q$6)-YEAR($I41))*12+MONTH(Q$6)-MONTH($I41)&gt;0,MOD((YEAR(Q$6)-YEAR($I41))*12+MONTH(Q$6)-MONTH($I41),$J41)=0),1,0),0)=1,"Т",""))</f>
        <v/>
      </c>
      <c r="R41" s="12" t="str">
        <f aca="false">IF(IFERROR(IF(AND((YEAR(R$6)-YEAR($G41))*12+MONTH(R$6)-MONTH($G41)&gt;0,MOD((YEAR(R$6)-YEAR($G41))*12+MONTH(R$6)-MONTH($G41),$H41)=0),1,0),0)=1,"К",IF(IFERROR(IF(AND((YEAR(R$6)-YEAR($I41))*12+MONTH(R$6)-MONTH($I41)&gt;0,MOD((YEAR(R$6)-YEAR($I41))*12+MONTH(R$6)-MONTH($I41),$J41)=0),1,0),0)=1,"Т",""))</f>
        <v/>
      </c>
      <c r="S41" s="12" t="str">
        <f aca="false">IF(IFERROR(IF(AND((YEAR(S$6)-YEAR($G41))*12+MONTH(S$6)-MONTH($G41)&gt;0,MOD((YEAR(S$6)-YEAR($G41))*12+MONTH(S$6)-MONTH($G41),$H41)=0),1,0),0)=1,"К",IF(IFERROR(IF(AND((YEAR(S$6)-YEAR($I41))*12+MONTH(S$6)-MONTH($I41)&gt;0,MOD((YEAR(S$6)-YEAR($I41))*12+MONTH(S$6)-MONTH($I41),$J41)=0),1,0),0)=1,"Т",""))</f>
        <v/>
      </c>
      <c r="T41" s="12" t="str">
        <f aca="false">IF(IFERROR(IF(AND((YEAR(T$6)-YEAR($G41))*12+MONTH(T$6)-MONTH($G41)&gt;0,MOD((YEAR(T$6)-YEAR($G41))*12+MONTH(T$6)-MONTH($G41),$H41)=0),1,0),0)=1,"К",IF(IFERROR(IF(AND((YEAR(T$6)-YEAR($I41))*12+MONTH(T$6)-MONTH($I41)&gt;0,MOD((YEAR(T$6)-YEAR($I41))*12+MONTH(T$6)-MONTH($I41),$J41)=0),1,0),0)=1,"Т",""))</f>
        <v/>
      </c>
      <c r="U41" s="12" t="str">
        <f aca="false">IF(IFERROR(IF(AND((YEAR(U$6)-YEAR($G41))*12+MONTH(U$6)-MONTH($G41)&gt;0,MOD((YEAR(U$6)-YEAR($G41))*12+MONTH(U$6)-MONTH($G41),$H41)=0),1,0),0)=1,"К",IF(IFERROR(IF(AND((YEAR(U$6)-YEAR($I41))*12+MONTH(U$6)-MONTH($I41)&gt;0,MOD((YEAR(U$6)-YEAR($I41))*12+MONTH(U$6)-MONTH($I41),$J41)=0),1,0),0)=1,"Т",""))</f>
        <v/>
      </c>
      <c r="V41" s="12" t="str">
        <f aca="false">IF(IFERROR(IF(AND((YEAR(V$6)-YEAR($G41))*12+MONTH(V$6)-MONTH($G41)&gt;0,MOD((YEAR(V$6)-YEAR($G41))*12+MONTH(V$6)-MONTH($G41),$H41)=0),1,0),0)=1,"К",IF(IFERROR(IF(AND((YEAR(V$6)-YEAR($I41))*12+MONTH(V$6)-MONTH($I41)&gt;0,MOD((YEAR(V$6)-YEAR($I41))*12+MONTH(V$6)-MONTH($I41),$J41)=0),1,0),0)=1,"Т",""))</f>
        <v/>
      </c>
      <c r="W41" s="8" t="str">
        <f aca="false">IF(B41="","",COUNTIF(K41:V41,"К"))</f>
        <v/>
      </c>
      <c r="X41" s="8" t="str">
        <f aca="false">IF(B41="","",COUNTIF(K41:V41,"Т"))</f>
        <v/>
      </c>
      <c r="Y41" s="8" t="str">
        <f aca="false">IF(OR(B41="",E41=""),"",ROUND(E41*(W41*Нормативы!$B$4+X41*Нормативы!$B$5),1))</f>
        <v/>
      </c>
      <c r="Z41" s="8" t="str">
        <f aca="false">IF(OR(B41="",E41=""),"",ROUND(E41*(W41*Нормативы!$B$6+X41*Нормативы!$B$7)*IF(F41=2,Нормативы!$B$8,IF(F41=3,Нормативы!$B$9,1)),2))</f>
        <v/>
      </c>
      <c r="AA41" s="9"/>
      <c r="AB41" s="9"/>
    </row>
    <row r="42" customFormat="false" ht="15" hidden="false" customHeight="true" outlineLevel="0" collapsed="false">
      <c r="A42" s="8" t="str">
        <f aca="false">IF(B42="","",ROW()-6)</f>
        <v/>
      </c>
      <c r="B42" s="9"/>
      <c r="C42" s="10"/>
      <c r="D42" s="10"/>
      <c r="E42" s="10"/>
      <c r="F42" s="10"/>
      <c r="G42" s="11"/>
      <c r="H42" s="10"/>
      <c r="I42" s="11"/>
      <c r="J42" s="10"/>
      <c r="K42" s="12" t="str">
        <f aca="false">IF(IFERROR(IF(AND((YEAR(K$6)-YEAR($G42))*12+MONTH(K$6)-MONTH($G42)&gt;0,MOD((YEAR(K$6)-YEAR($G42))*12+MONTH(K$6)-MONTH($G42),$H42)=0),1,0),0)=1,"К",IF(IFERROR(IF(AND((YEAR(K$6)-YEAR($I42))*12+MONTH(K$6)-MONTH($I42)&gt;0,MOD((YEAR(K$6)-YEAR($I42))*12+MONTH(K$6)-MONTH($I42),$J42)=0),1,0),0)=1,"Т",""))</f>
        <v/>
      </c>
      <c r="L42" s="12" t="str">
        <f aca="false">IF(IFERROR(IF(AND((YEAR(L$6)-YEAR($G42))*12+MONTH(L$6)-MONTH($G42)&gt;0,MOD((YEAR(L$6)-YEAR($G42))*12+MONTH(L$6)-MONTH($G42),$H42)=0),1,0),0)=1,"К",IF(IFERROR(IF(AND((YEAR(L$6)-YEAR($I42))*12+MONTH(L$6)-MONTH($I42)&gt;0,MOD((YEAR(L$6)-YEAR($I42))*12+MONTH(L$6)-MONTH($I42),$J42)=0),1,0),0)=1,"Т",""))</f>
        <v/>
      </c>
      <c r="M42" s="12" t="str">
        <f aca="false">IF(IFERROR(IF(AND((YEAR(M$6)-YEAR($G42))*12+MONTH(M$6)-MONTH($G42)&gt;0,MOD((YEAR(M$6)-YEAR($G42))*12+MONTH(M$6)-MONTH($G42),$H42)=0),1,0),0)=1,"К",IF(IFERROR(IF(AND((YEAR(M$6)-YEAR($I42))*12+MONTH(M$6)-MONTH($I42)&gt;0,MOD((YEAR(M$6)-YEAR($I42))*12+MONTH(M$6)-MONTH($I42),$J42)=0),1,0),0)=1,"Т",""))</f>
        <v/>
      </c>
      <c r="N42" s="12" t="str">
        <f aca="false">IF(IFERROR(IF(AND((YEAR(N$6)-YEAR($G42))*12+MONTH(N$6)-MONTH($G42)&gt;0,MOD((YEAR(N$6)-YEAR($G42))*12+MONTH(N$6)-MONTH($G42),$H42)=0),1,0),0)=1,"К",IF(IFERROR(IF(AND((YEAR(N$6)-YEAR($I42))*12+MONTH(N$6)-MONTH($I42)&gt;0,MOD((YEAR(N$6)-YEAR($I42))*12+MONTH(N$6)-MONTH($I42),$J42)=0),1,0),0)=1,"Т",""))</f>
        <v/>
      </c>
      <c r="O42" s="12" t="str">
        <f aca="false">IF(IFERROR(IF(AND((YEAR(O$6)-YEAR($G42))*12+MONTH(O$6)-MONTH($G42)&gt;0,MOD((YEAR(O$6)-YEAR($G42))*12+MONTH(O$6)-MONTH($G42),$H42)=0),1,0),0)=1,"К",IF(IFERROR(IF(AND((YEAR(O$6)-YEAR($I42))*12+MONTH(O$6)-MONTH($I42)&gt;0,MOD((YEAR(O$6)-YEAR($I42))*12+MONTH(O$6)-MONTH($I42),$J42)=0),1,0),0)=1,"Т",""))</f>
        <v/>
      </c>
      <c r="P42" s="12" t="str">
        <f aca="false">IF(IFERROR(IF(AND((YEAR(P$6)-YEAR($G42))*12+MONTH(P$6)-MONTH($G42)&gt;0,MOD((YEAR(P$6)-YEAR($G42))*12+MONTH(P$6)-MONTH($G42),$H42)=0),1,0),0)=1,"К",IF(IFERROR(IF(AND((YEAR(P$6)-YEAR($I42))*12+MONTH(P$6)-MONTH($I42)&gt;0,MOD((YEAR(P$6)-YEAR($I42))*12+MONTH(P$6)-MONTH($I42),$J42)=0),1,0),0)=1,"Т",""))</f>
        <v/>
      </c>
      <c r="Q42" s="12" t="str">
        <f aca="false">IF(IFERROR(IF(AND((YEAR(Q$6)-YEAR($G42))*12+MONTH(Q$6)-MONTH($G42)&gt;0,MOD((YEAR(Q$6)-YEAR($G42))*12+MONTH(Q$6)-MONTH($G42),$H42)=0),1,0),0)=1,"К",IF(IFERROR(IF(AND((YEAR(Q$6)-YEAR($I42))*12+MONTH(Q$6)-MONTH($I42)&gt;0,MOD((YEAR(Q$6)-YEAR($I42))*12+MONTH(Q$6)-MONTH($I42),$J42)=0),1,0),0)=1,"Т",""))</f>
        <v/>
      </c>
      <c r="R42" s="12" t="str">
        <f aca="false">IF(IFERROR(IF(AND((YEAR(R$6)-YEAR($G42))*12+MONTH(R$6)-MONTH($G42)&gt;0,MOD((YEAR(R$6)-YEAR($G42))*12+MONTH(R$6)-MONTH($G42),$H42)=0),1,0),0)=1,"К",IF(IFERROR(IF(AND((YEAR(R$6)-YEAR($I42))*12+MONTH(R$6)-MONTH($I42)&gt;0,MOD((YEAR(R$6)-YEAR($I42))*12+MONTH(R$6)-MONTH($I42),$J42)=0),1,0),0)=1,"Т",""))</f>
        <v/>
      </c>
      <c r="S42" s="12" t="str">
        <f aca="false">IF(IFERROR(IF(AND((YEAR(S$6)-YEAR($G42))*12+MONTH(S$6)-MONTH($G42)&gt;0,MOD((YEAR(S$6)-YEAR($G42))*12+MONTH(S$6)-MONTH($G42),$H42)=0),1,0),0)=1,"К",IF(IFERROR(IF(AND((YEAR(S$6)-YEAR($I42))*12+MONTH(S$6)-MONTH($I42)&gt;0,MOD((YEAR(S$6)-YEAR($I42))*12+MONTH(S$6)-MONTH($I42),$J42)=0),1,0),0)=1,"Т",""))</f>
        <v/>
      </c>
      <c r="T42" s="12" t="str">
        <f aca="false">IF(IFERROR(IF(AND((YEAR(T$6)-YEAR($G42))*12+MONTH(T$6)-MONTH($G42)&gt;0,MOD((YEAR(T$6)-YEAR($G42))*12+MONTH(T$6)-MONTH($G42),$H42)=0),1,0),0)=1,"К",IF(IFERROR(IF(AND((YEAR(T$6)-YEAR($I42))*12+MONTH(T$6)-MONTH($I42)&gt;0,MOD((YEAR(T$6)-YEAR($I42))*12+MONTH(T$6)-MONTH($I42),$J42)=0),1,0),0)=1,"Т",""))</f>
        <v/>
      </c>
      <c r="U42" s="12" t="str">
        <f aca="false">IF(IFERROR(IF(AND((YEAR(U$6)-YEAR($G42))*12+MONTH(U$6)-MONTH($G42)&gt;0,MOD((YEAR(U$6)-YEAR($G42))*12+MONTH(U$6)-MONTH($G42),$H42)=0),1,0),0)=1,"К",IF(IFERROR(IF(AND((YEAR(U$6)-YEAR($I42))*12+MONTH(U$6)-MONTH($I42)&gt;0,MOD((YEAR(U$6)-YEAR($I42))*12+MONTH(U$6)-MONTH($I42),$J42)=0),1,0),0)=1,"Т",""))</f>
        <v/>
      </c>
      <c r="V42" s="12" t="str">
        <f aca="false">IF(IFERROR(IF(AND((YEAR(V$6)-YEAR($G42))*12+MONTH(V$6)-MONTH($G42)&gt;0,MOD((YEAR(V$6)-YEAR($G42))*12+MONTH(V$6)-MONTH($G42),$H42)=0),1,0),0)=1,"К",IF(IFERROR(IF(AND((YEAR(V$6)-YEAR($I42))*12+MONTH(V$6)-MONTH($I42)&gt;0,MOD((YEAR(V$6)-YEAR($I42))*12+MONTH(V$6)-MONTH($I42),$J42)=0),1,0),0)=1,"Т",""))</f>
        <v/>
      </c>
      <c r="W42" s="8" t="str">
        <f aca="false">IF(B42="","",COUNTIF(K42:V42,"К"))</f>
        <v/>
      </c>
      <c r="X42" s="8" t="str">
        <f aca="false">IF(B42="","",COUNTIF(K42:V42,"Т"))</f>
        <v/>
      </c>
      <c r="Y42" s="8" t="str">
        <f aca="false">IF(OR(B42="",E42=""),"",ROUND(E42*(W42*Нормативы!$B$4+X42*Нормативы!$B$5),1))</f>
        <v/>
      </c>
      <c r="Z42" s="8" t="str">
        <f aca="false">IF(OR(B42="",E42=""),"",ROUND(E42*(W42*Нормативы!$B$6+X42*Нормативы!$B$7)*IF(F42=2,Нормативы!$B$8,IF(F42=3,Нормативы!$B$9,1)),2))</f>
        <v/>
      </c>
      <c r="AA42" s="9"/>
      <c r="AB42" s="9"/>
    </row>
    <row r="43" customFormat="false" ht="15" hidden="false" customHeight="true" outlineLevel="0" collapsed="false">
      <c r="A43" s="8" t="str">
        <f aca="false">IF(B43="","",ROW()-6)</f>
        <v/>
      </c>
      <c r="B43" s="9"/>
      <c r="C43" s="10"/>
      <c r="D43" s="10"/>
      <c r="E43" s="10"/>
      <c r="F43" s="10"/>
      <c r="G43" s="11"/>
      <c r="H43" s="10"/>
      <c r="I43" s="11"/>
      <c r="J43" s="10"/>
      <c r="K43" s="12" t="str">
        <f aca="false">IF(IFERROR(IF(AND((YEAR(K$6)-YEAR($G43))*12+MONTH(K$6)-MONTH($G43)&gt;0,MOD((YEAR(K$6)-YEAR($G43))*12+MONTH(K$6)-MONTH($G43),$H43)=0),1,0),0)=1,"К",IF(IFERROR(IF(AND((YEAR(K$6)-YEAR($I43))*12+MONTH(K$6)-MONTH($I43)&gt;0,MOD((YEAR(K$6)-YEAR($I43))*12+MONTH(K$6)-MONTH($I43),$J43)=0),1,0),0)=1,"Т",""))</f>
        <v/>
      </c>
      <c r="L43" s="12" t="str">
        <f aca="false">IF(IFERROR(IF(AND((YEAR(L$6)-YEAR($G43))*12+MONTH(L$6)-MONTH($G43)&gt;0,MOD((YEAR(L$6)-YEAR($G43))*12+MONTH(L$6)-MONTH($G43),$H43)=0),1,0),0)=1,"К",IF(IFERROR(IF(AND((YEAR(L$6)-YEAR($I43))*12+MONTH(L$6)-MONTH($I43)&gt;0,MOD((YEAR(L$6)-YEAR($I43))*12+MONTH(L$6)-MONTH($I43),$J43)=0),1,0),0)=1,"Т",""))</f>
        <v/>
      </c>
      <c r="M43" s="12" t="str">
        <f aca="false">IF(IFERROR(IF(AND((YEAR(M$6)-YEAR($G43))*12+MONTH(M$6)-MONTH($G43)&gt;0,MOD((YEAR(M$6)-YEAR($G43))*12+MONTH(M$6)-MONTH($G43),$H43)=0),1,0),0)=1,"К",IF(IFERROR(IF(AND((YEAR(M$6)-YEAR($I43))*12+MONTH(M$6)-MONTH($I43)&gt;0,MOD((YEAR(M$6)-YEAR($I43))*12+MONTH(M$6)-MONTH($I43),$J43)=0),1,0),0)=1,"Т",""))</f>
        <v/>
      </c>
      <c r="N43" s="12" t="str">
        <f aca="false">IF(IFERROR(IF(AND((YEAR(N$6)-YEAR($G43))*12+MONTH(N$6)-MONTH($G43)&gt;0,MOD((YEAR(N$6)-YEAR($G43))*12+MONTH(N$6)-MONTH($G43),$H43)=0),1,0),0)=1,"К",IF(IFERROR(IF(AND((YEAR(N$6)-YEAR($I43))*12+MONTH(N$6)-MONTH($I43)&gt;0,MOD((YEAR(N$6)-YEAR($I43))*12+MONTH(N$6)-MONTH($I43),$J43)=0),1,0),0)=1,"Т",""))</f>
        <v/>
      </c>
      <c r="O43" s="12" t="str">
        <f aca="false">IF(IFERROR(IF(AND((YEAR(O$6)-YEAR($G43))*12+MONTH(O$6)-MONTH($G43)&gt;0,MOD((YEAR(O$6)-YEAR($G43))*12+MONTH(O$6)-MONTH($G43),$H43)=0),1,0),0)=1,"К",IF(IFERROR(IF(AND((YEAR(O$6)-YEAR($I43))*12+MONTH(O$6)-MONTH($I43)&gt;0,MOD((YEAR(O$6)-YEAR($I43))*12+MONTH(O$6)-MONTH($I43),$J43)=0),1,0),0)=1,"Т",""))</f>
        <v/>
      </c>
      <c r="P43" s="12" t="str">
        <f aca="false">IF(IFERROR(IF(AND((YEAR(P$6)-YEAR($G43))*12+MONTH(P$6)-MONTH($G43)&gt;0,MOD((YEAR(P$6)-YEAR($G43))*12+MONTH(P$6)-MONTH($G43),$H43)=0),1,0),0)=1,"К",IF(IFERROR(IF(AND((YEAR(P$6)-YEAR($I43))*12+MONTH(P$6)-MONTH($I43)&gt;0,MOD((YEAR(P$6)-YEAR($I43))*12+MONTH(P$6)-MONTH($I43),$J43)=0),1,0),0)=1,"Т",""))</f>
        <v/>
      </c>
      <c r="Q43" s="12" t="str">
        <f aca="false">IF(IFERROR(IF(AND((YEAR(Q$6)-YEAR($G43))*12+MONTH(Q$6)-MONTH($G43)&gt;0,MOD((YEAR(Q$6)-YEAR($G43))*12+MONTH(Q$6)-MONTH($G43),$H43)=0),1,0),0)=1,"К",IF(IFERROR(IF(AND((YEAR(Q$6)-YEAR($I43))*12+MONTH(Q$6)-MONTH($I43)&gt;0,MOD((YEAR(Q$6)-YEAR($I43))*12+MONTH(Q$6)-MONTH($I43),$J43)=0),1,0),0)=1,"Т",""))</f>
        <v/>
      </c>
      <c r="R43" s="12" t="str">
        <f aca="false">IF(IFERROR(IF(AND((YEAR(R$6)-YEAR($G43))*12+MONTH(R$6)-MONTH($G43)&gt;0,MOD((YEAR(R$6)-YEAR($G43))*12+MONTH(R$6)-MONTH($G43),$H43)=0),1,0),0)=1,"К",IF(IFERROR(IF(AND((YEAR(R$6)-YEAR($I43))*12+MONTH(R$6)-MONTH($I43)&gt;0,MOD((YEAR(R$6)-YEAR($I43))*12+MONTH(R$6)-MONTH($I43),$J43)=0),1,0),0)=1,"Т",""))</f>
        <v/>
      </c>
      <c r="S43" s="12" t="str">
        <f aca="false">IF(IFERROR(IF(AND((YEAR(S$6)-YEAR($G43))*12+MONTH(S$6)-MONTH($G43)&gt;0,MOD((YEAR(S$6)-YEAR($G43))*12+MONTH(S$6)-MONTH($G43),$H43)=0),1,0),0)=1,"К",IF(IFERROR(IF(AND((YEAR(S$6)-YEAR($I43))*12+MONTH(S$6)-MONTH($I43)&gt;0,MOD((YEAR(S$6)-YEAR($I43))*12+MONTH(S$6)-MONTH($I43),$J43)=0),1,0),0)=1,"Т",""))</f>
        <v/>
      </c>
      <c r="T43" s="12" t="str">
        <f aca="false">IF(IFERROR(IF(AND((YEAR(T$6)-YEAR($G43))*12+MONTH(T$6)-MONTH($G43)&gt;0,MOD((YEAR(T$6)-YEAR($G43))*12+MONTH(T$6)-MONTH($G43),$H43)=0),1,0),0)=1,"К",IF(IFERROR(IF(AND((YEAR(T$6)-YEAR($I43))*12+MONTH(T$6)-MONTH($I43)&gt;0,MOD((YEAR(T$6)-YEAR($I43))*12+MONTH(T$6)-MONTH($I43),$J43)=0),1,0),0)=1,"Т",""))</f>
        <v/>
      </c>
      <c r="U43" s="12" t="str">
        <f aca="false">IF(IFERROR(IF(AND((YEAR(U$6)-YEAR($G43))*12+MONTH(U$6)-MONTH($G43)&gt;0,MOD((YEAR(U$6)-YEAR($G43))*12+MONTH(U$6)-MONTH($G43),$H43)=0),1,0),0)=1,"К",IF(IFERROR(IF(AND((YEAR(U$6)-YEAR($I43))*12+MONTH(U$6)-MONTH($I43)&gt;0,MOD((YEAR(U$6)-YEAR($I43))*12+MONTH(U$6)-MONTH($I43),$J43)=0),1,0),0)=1,"Т",""))</f>
        <v/>
      </c>
      <c r="V43" s="12" t="str">
        <f aca="false">IF(IFERROR(IF(AND((YEAR(V$6)-YEAR($G43))*12+MONTH(V$6)-MONTH($G43)&gt;0,MOD((YEAR(V$6)-YEAR($G43))*12+MONTH(V$6)-MONTH($G43),$H43)=0),1,0),0)=1,"К",IF(IFERROR(IF(AND((YEAR(V$6)-YEAR($I43))*12+MONTH(V$6)-MONTH($I43)&gt;0,MOD((YEAR(V$6)-YEAR($I43))*12+MONTH(V$6)-MONTH($I43),$J43)=0),1,0),0)=1,"Т",""))</f>
        <v/>
      </c>
      <c r="W43" s="8" t="str">
        <f aca="false">IF(B43="","",COUNTIF(K43:V43,"К"))</f>
        <v/>
      </c>
      <c r="X43" s="8" t="str">
        <f aca="false">IF(B43="","",COUNTIF(K43:V43,"Т"))</f>
        <v/>
      </c>
      <c r="Y43" s="8" t="str">
        <f aca="false">IF(OR(B43="",E43=""),"",ROUND(E43*(W43*Нормативы!$B$4+X43*Нормативы!$B$5),1))</f>
        <v/>
      </c>
      <c r="Z43" s="8" t="str">
        <f aca="false">IF(OR(B43="",E43=""),"",ROUND(E43*(W43*Нормативы!$B$6+X43*Нормативы!$B$7)*IF(F43=2,Нормативы!$B$8,IF(F43=3,Нормативы!$B$9,1)),2))</f>
        <v/>
      </c>
      <c r="AA43" s="9"/>
      <c r="AB43" s="9"/>
    </row>
    <row r="44" customFormat="false" ht="15" hidden="false" customHeight="true" outlineLevel="0" collapsed="false">
      <c r="A44" s="8" t="str">
        <f aca="false">IF(B44="","",ROW()-6)</f>
        <v/>
      </c>
      <c r="B44" s="9"/>
      <c r="C44" s="10"/>
      <c r="D44" s="10"/>
      <c r="E44" s="10"/>
      <c r="F44" s="10"/>
      <c r="G44" s="11"/>
      <c r="H44" s="10"/>
      <c r="I44" s="11"/>
      <c r="J44" s="10"/>
      <c r="K44" s="12" t="str">
        <f aca="false">IF(IFERROR(IF(AND((YEAR(K$6)-YEAR($G44))*12+MONTH(K$6)-MONTH($G44)&gt;0,MOD((YEAR(K$6)-YEAR($G44))*12+MONTH(K$6)-MONTH($G44),$H44)=0),1,0),0)=1,"К",IF(IFERROR(IF(AND((YEAR(K$6)-YEAR($I44))*12+MONTH(K$6)-MONTH($I44)&gt;0,MOD((YEAR(K$6)-YEAR($I44))*12+MONTH(K$6)-MONTH($I44),$J44)=0),1,0),0)=1,"Т",""))</f>
        <v/>
      </c>
      <c r="L44" s="12" t="str">
        <f aca="false">IF(IFERROR(IF(AND((YEAR(L$6)-YEAR($G44))*12+MONTH(L$6)-MONTH($G44)&gt;0,MOD((YEAR(L$6)-YEAR($G44))*12+MONTH(L$6)-MONTH($G44),$H44)=0),1,0),0)=1,"К",IF(IFERROR(IF(AND((YEAR(L$6)-YEAR($I44))*12+MONTH(L$6)-MONTH($I44)&gt;0,MOD((YEAR(L$6)-YEAR($I44))*12+MONTH(L$6)-MONTH($I44),$J44)=0),1,0),0)=1,"Т",""))</f>
        <v/>
      </c>
      <c r="M44" s="12" t="str">
        <f aca="false">IF(IFERROR(IF(AND((YEAR(M$6)-YEAR($G44))*12+MONTH(M$6)-MONTH($G44)&gt;0,MOD((YEAR(M$6)-YEAR($G44))*12+MONTH(M$6)-MONTH($G44),$H44)=0),1,0),0)=1,"К",IF(IFERROR(IF(AND((YEAR(M$6)-YEAR($I44))*12+MONTH(M$6)-MONTH($I44)&gt;0,MOD((YEAR(M$6)-YEAR($I44))*12+MONTH(M$6)-MONTH($I44),$J44)=0),1,0),0)=1,"Т",""))</f>
        <v/>
      </c>
      <c r="N44" s="12" t="str">
        <f aca="false">IF(IFERROR(IF(AND((YEAR(N$6)-YEAR($G44))*12+MONTH(N$6)-MONTH($G44)&gt;0,MOD((YEAR(N$6)-YEAR($G44))*12+MONTH(N$6)-MONTH($G44),$H44)=0),1,0),0)=1,"К",IF(IFERROR(IF(AND((YEAR(N$6)-YEAR($I44))*12+MONTH(N$6)-MONTH($I44)&gt;0,MOD((YEAR(N$6)-YEAR($I44))*12+MONTH(N$6)-MONTH($I44),$J44)=0),1,0),0)=1,"Т",""))</f>
        <v/>
      </c>
      <c r="O44" s="12" t="str">
        <f aca="false">IF(IFERROR(IF(AND((YEAR(O$6)-YEAR($G44))*12+MONTH(O$6)-MONTH($G44)&gt;0,MOD((YEAR(O$6)-YEAR($G44))*12+MONTH(O$6)-MONTH($G44),$H44)=0),1,0),0)=1,"К",IF(IFERROR(IF(AND((YEAR(O$6)-YEAR($I44))*12+MONTH(O$6)-MONTH($I44)&gt;0,MOD((YEAR(O$6)-YEAR($I44))*12+MONTH(O$6)-MONTH($I44),$J44)=0),1,0),0)=1,"Т",""))</f>
        <v/>
      </c>
      <c r="P44" s="12" t="str">
        <f aca="false">IF(IFERROR(IF(AND((YEAR(P$6)-YEAR($G44))*12+MONTH(P$6)-MONTH($G44)&gt;0,MOD((YEAR(P$6)-YEAR($G44))*12+MONTH(P$6)-MONTH($G44),$H44)=0),1,0),0)=1,"К",IF(IFERROR(IF(AND((YEAR(P$6)-YEAR($I44))*12+MONTH(P$6)-MONTH($I44)&gt;0,MOD((YEAR(P$6)-YEAR($I44))*12+MONTH(P$6)-MONTH($I44),$J44)=0),1,0),0)=1,"Т",""))</f>
        <v/>
      </c>
      <c r="Q44" s="12" t="str">
        <f aca="false">IF(IFERROR(IF(AND((YEAR(Q$6)-YEAR($G44))*12+MONTH(Q$6)-MONTH($G44)&gt;0,MOD((YEAR(Q$6)-YEAR($G44))*12+MONTH(Q$6)-MONTH($G44),$H44)=0),1,0),0)=1,"К",IF(IFERROR(IF(AND((YEAR(Q$6)-YEAR($I44))*12+MONTH(Q$6)-MONTH($I44)&gt;0,MOD((YEAR(Q$6)-YEAR($I44))*12+MONTH(Q$6)-MONTH($I44),$J44)=0),1,0),0)=1,"Т",""))</f>
        <v/>
      </c>
      <c r="R44" s="12" t="str">
        <f aca="false">IF(IFERROR(IF(AND((YEAR(R$6)-YEAR($G44))*12+MONTH(R$6)-MONTH($G44)&gt;0,MOD((YEAR(R$6)-YEAR($G44))*12+MONTH(R$6)-MONTH($G44),$H44)=0),1,0),0)=1,"К",IF(IFERROR(IF(AND((YEAR(R$6)-YEAR($I44))*12+MONTH(R$6)-MONTH($I44)&gt;0,MOD((YEAR(R$6)-YEAR($I44))*12+MONTH(R$6)-MONTH($I44),$J44)=0),1,0),0)=1,"Т",""))</f>
        <v/>
      </c>
      <c r="S44" s="12" t="str">
        <f aca="false">IF(IFERROR(IF(AND((YEAR(S$6)-YEAR($G44))*12+MONTH(S$6)-MONTH($G44)&gt;0,MOD((YEAR(S$6)-YEAR($G44))*12+MONTH(S$6)-MONTH($G44),$H44)=0),1,0),0)=1,"К",IF(IFERROR(IF(AND((YEAR(S$6)-YEAR($I44))*12+MONTH(S$6)-MONTH($I44)&gt;0,MOD((YEAR(S$6)-YEAR($I44))*12+MONTH(S$6)-MONTH($I44),$J44)=0),1,0),0)=1,"Т",""))</f>
        <v/>
      </c>
      <c r="T44" s="12" t="str">
        <f aca="false">IF(IFERROR(IF(AND((YEAR(T$6)-YEAR($G44))*12+MONTH(T$6)-MONTH($G44)&gt;0,MOD((YEAR(T$6)-YEAR($G44))*12+MONTH(T$6)-MONTH($G44),$H44)=0),1,0),0)=1,"К",IF(IFERROR(IF(AND((YEAR(T$6)-YEAR($I44))*12+MONTH(T$6)-MONTH($I44)&gt;0,MOD((YEAR(T$6)-YEAR($I44))*12+MONTH(T$6)-MONTH($I44),$J44)=0),1,0),0)=1,"Т",""))</f>
        <v/>
      </c>
      <c r="U44" s="12" t="str">
        <f aca="false">IF(IFERROR(IF(AND((YEAR(U$6)-YEAR($G44))*12+MONTH(U$6)-MONTH($G44)&gt;0,MOD((YEAR(U$6)-YEAR($G44))*12+MONTH(U$6)-MONTH($G44),$H44)=0),1,0),0)=1,"К",IF(IFERROR(IF(AND((YEAR(U$6)-YEAR($I44))*12+MONTH(U$6)-MONTH($I44)&gt;0,MOD((YEAR(U$6)-YEAR($I44))*12+MONTH(U$6)-MONTH($I44),$J44)=0),1,0),0)=1,"Т",""))</f>
        <v/>
      </c>
      <c r="V44" s="12" t="str">
        <f aca="false">IF(IFERROR(IF(AND((YEAR(V$6)-YEAR($G44))*12+MONTH(V$6)-MONTH($G44)&gt;0,MOD((YEAR(V$6)-YEAR($G44))*12+MONTH(V$6)-MONTH($G44),$H44)=0),1,0),0)=1,"К",IF(IFERROR(IF(AND((YEAR(V$6)-YEAR($I44))*12+MONTH(V$6)-MONTH($I44)&gt;0,MOD((YEAR(V$6)-YEAR($I44))*12+MONTH(V$6)-MONTH($I44),$J44)=0),1,0),0)=1,"Т",""))</f>
        <v/>
      </c>
      <c r="W44" s="8" t="str">
        <f aca="false">IF(B44="","",COUNTIF(K44:V44,"К"))</f>
        <v/>
      </c>
      <c r="X44" s="8" t="str">
        <f aca="false">IF(B44="","",COUNTIF(K44:V44,"Т"))</f>
        <v/>
      </c>
      <c r="Y44" s="8" t="str">
        <f aca="false">IF(OR(B44="",E44=""),"",ROUND(E44*(W44*Нормативы!$B$4+X44*Нормативы!$B$5),1))</f>
        <v/>
      </c>
      <c r="Z44" s="8" t="str">
        <f aca="false">IF(OR(B44="",E44=""),"",ROUND(E44*(W44*Нормативы!$B$6+X44*Нормативы!$B$7)*IF(F44=2,Нормативы!$B$8,IF(F44=3,Нормативы!$B$9,1)),2))</f>
        <v/>
      </c>
      <c r="AA44" s="9"/>
      <c r="AB44" s="9"/>
    </row>
    <row r="45" customFormat="false" ht="15" hidden="false" customHeight="true" outlineLevel="0" collapsed="false">
      <c r="A45" s="8" t="str">
        <f aca="false">IF(B45="","",ROW()-6)</f>
        <v/>
      </c>
      <c r="B45" s="9"/>
      <c r="C45" s="10"/>
      <c r="D45" s="10"/>
      <c r="E45" s="10"/>
      <c r="F45" s="10"/>
      <c r="G45" s="11"/>
      <c r="H45" s="10"/>
      <c r="I45" s="11"/>
      <c r="J45" s="10"/>
      <c r="K45" s="12" t="str">
        <f aca="false">IF(IFERROR(IF(AND((YEAR(K$6)-YEAR($G45))*12+MONTH(K$6)-MONTH($G45)&gt;0,MOD((YEAR(K$6)-YEAR($G45))*12+MONTH(K$6)-MONTH($G45),$H45)=0),1,0),0)=1,"К",IF(IFERROR(IF(AND((YEAR(K$6)-YEAR($I45))*12+MONTH(K$6)-MONTH($I45)&gt;0,MOD((YEAR(K$6)-YEAR($I45))*12+MONTH(K$6)-MONTH($I45),$J45)=0),1,0),0)=1,"Т",""))</f>
        <v/>
      </c>
      <c r="L45" s="12" t="str">
        <f aca="false">IF(IFERROR(IF(AND((YEAR(L$6)-YEAR($G45))*12+MONTH(L$6)-MONTH($G45)&gt;0,MOD((YEAR(L$6)-YEAR($G45))*12+MONTH(L$6)-MONTH($G45),$H45)=0),1,0),0)=1,"К",IF(IFERROR(IF(AND((YEAR(L$6)-YEAR($I45))*12+MONTH(L$6)-MONTH($I45)&gt;0,MOD((YEAR(L$6)-YEAR($I45))*12+MONTH(L$6)-MONTH($I45),$J45)=0),1,0),0)=1,"Т",""))</f>
        <v/>
      </c>
      <c r="M45" s="12" t="str">
        <f aca="false">IF(IFERROR(IF(AND((YEAR(M$6)-YEAR($G45))*12+MONTH(M$6)-MONTH($G45)&gt;0,MOD((YEAR(M$6)-YEAR($G45))*12+MONTH(M$6)-MONTH($G45),$H45)=0),1,0),0)=1,"К",IF(IFERROR(IF(AND((YEAR(M$6)-YEAR($I45))*12+MONTH(M$6)-MONTH($I45)&gt;0,MOD((YEAR(M$6)-YEAR($I45))*12+MONTH(M$6)-MONTH($I45),$J45)=0),1,0),0)=1,"Т",""))</f>
        <v/>
      </c>
      <c r="N45" s="12" t="str">
        <f aca="false">IF(IFERROR(IF(AND((YEAR(N$6)-YEAR($G45))*12+MONTH(N$6)-MONTH($G45)&gt;0,MOD((YEAR(N$6)-YEAR($G45))*12+MONTH(N$6)-MONTH($G45),$H45)=0),1,0),0)=1,"К",IF(IFERROR(IF(AND((YEAR(N$6)-YEAR($I45))*12+MONTH(N$6)-MONTH($I45)&gt;0,MOD((YEAR(N$6)-YEAR($I45))*12+MONTH(N$6)-MONTH($I45),$J45)=0),1,0),0)=1,"Т",""))</f>
        <v/>
      </c>
      <c r="O45" s="12" t="str">
        <f aca="false">IF(IFERROR(IF(AND((YEAR(O$6)-YEAR($G45))*12+MONTH(O$6)-MONTH($G45)&gt;0,MOD((YEAR(O$6)-YEAR($G45))*12+MONTH(O$6)-MONTH($G45),$H45)=0),1,0),0)=1,"К",IF(IFERROR(IF(AND((YEAR(O$6)-YEAR($I45))*12+MONTH(O$6)-MONTH($I45)&gt;0,MOD((YEAR(O$6)-YEAR($I45))*12+MONTH(O$6)-MONTH($I45),$J45)=0),1,0),0)=1,"Т",""))</f>
        <v/>
      </c>
      <c r="P45" s="12" t="str">
        <f aca="false">IF(IFERROR(IF(AND((YEAR(P$6)-YEAR($G45))*12+MONTH(P$6)-MONTH($G45)&gt;0,MOD((YEAR(P$6)-YEAR($G45))*12+MONTH(P$6)-MONTH($G45),$H45)=0),1,0),0)=1,"К",IF(IFERROR(IF(AND((YEAR(P$6)-YEAR($I45))*12+MONTH(P$6)-MONTH($I45)&gt;0,MOD((YEAR(P$6)-YEAR($I45))*12+MONTH(P$6)-MONTH($I45),$J45)=0),1,0),0)=1,"Т",""))</f>
        <v/>
      </c>
      <c r="Q45" s="12" t="str">
        <f aca="false">IF(IFERROR(IF(AND((YEAR(Q$6)-YEAR($G45))*12+MONTH(Q$6)-MONTH($G45)&gt;0,MOD((YEAR(Q$6)-YEAR($G45))*12+MONTH(Q$6)-MONTH($G45),$H45)=0),1,0),0)=1,"К",IF(IFERROR(IF(AND((YEAR(Q$6)-YEAR($I45))*12+MONTH(Q$6)-MONTH($I45)&gt;0,MOD((YEAR(Q$6)-YEAR($I45))*12+MONTH(Q$6)-MONTH($I45),$J45)=0),1,0),0)=1,"Т",""))</f>
        <v/>
      </c>
      <c r="R45" s="12" t="str">
        <f aca="false">IF(IFERROR(IF(AND((YEAR(R$6)-YEAR($G45))*12+MONTH(R$6)-MONTH($G45)&gt;0,MOD((YEAR(R$6)-YEAR($G45))*12+MONTH(R$6)-MONTH($G45),$H45)=0),1,0),0)=1,"К",IF(IFERROR(IF(AND((YEAR(R$6)-YEAR($I45))*12+MONTH(R$6)-MONTH($I45)&gt;0,MOD((YEAR(R$6)-YEAR($I45))*12+MONTH(R$6)-MONTH($I45),$J45)=0),1,0),0)=1,"Т",""))</f>
        <v/>
      </c>
      <c r="S45" s="12" t="str">
        <f aca="false">IF(IFERROR(IF(AND((YEAR(S$6)-YEAR($G45))*12+MONTH(S$6)-MONTH($G45)&gt;0,MOD((YEAR(S$6)-YEAR($G45))*12+MONTH(S$6)-MONTH($G45),$H45)=0),1,0),0)=1,"К",IF(IFERROR(IF(AND((YEAR(S$6)-YEAR($I45))*12+MONTH(S$6)-MONTH($I45)&gt;0,MOD((YEAR(S$6)-YEAR($I45))*12+MONTH(S$6)-MONTH($I45),$J45)=0),1,0),0)=1,"Т",""))</f>
        <v/>
      </c>
      <c r="T45" s="12" t="str">
        <f aca="false">IF(IFERROR(IF(AND((YEAR(T$6)-YEAR($G45))*12+MONTH(T$6)-MONTH($G45)&gt;0,MOD((YEAR(T$6)-YEAR($G45))*12+MONTH(T$6)-MONTH($G45),$H45)=0),1,0),0)=1,"К",IF(IFERROR(IF(AND((YEAR(T$6)-YEAR($I45))*12+MONTH(T$6)-MONTH($I45)&gt;0,MOD((YEAR(T$6)-YEAR($I45))*12+MONTH(T$6)-MONTH($I45),$J45)=0),1,0),0)=1,"Т",""))</f>
        <v/>
      </c>
      <c r="U45" s="12" t="str">
        <f aca="false">IF(IFERROR(IF(AND((YEAR(U$6)-YEAR($G45))*12+MONTH(U$6)-MONTH($G45)&gt;0,MOD((YEAR(U$6)-YEAR($G45))*12+MONTH(U$6)-MONTH($G45),$H45)=0),1,0),0)=1,"К",IF(IFERROR(IF(AND((YEAR(U$6)-YEAR($I45))*12+MONTH(U$6)-MONTH($I45)&gt;0,MOD((YEAR(U$6)-YEAR($I45))*12+MONTH(U$6)-MONTH($I45),$J45)=0),1,0),0)=1,"Т",""))</f>
        <v/>
      </c>
      <c r="V45" s="12" t="str">
        <f aca="false">IF(IFERROR(IF(AND((YEAR(V$6)-YEAR($G45))*12+MONTH(V$6)-MONTH($G45)&gt;0,MOD((YEAR(V$6)-YEAR($G45))*12+MONTH(V$6)-MONTH($G45),$H45)=0),1,0),0)=1,"К",IF(IFERROR(IF(AND((YEAR(V$6)-YEAR($I45))*12+MONTH(V$6)-MONTH($I45)&gt;0,MOD((YEAR(V$6)-YEAR($I45))*12+MONTH(V$6)-MONTH($I45),$J45)=0),1,0),0)=1,"Т",""))</f>
        <v/>
      </c>
      <c r="W45" s="8" t="str">
        <f aca="false">IF(B45="","",COUNTIF(K45:V45,"К"))</f>
        <v/>
      </c>
      <c r="X45" s="8" t="str">
        <f aca="false">IF(B45="","",COUNTIF(K45:V45,"Т"))</f>
        <v/>
      </c>
      <c r="Y45" s="8" t="str">
        <f aca="false">IF(OR(B45="",E45=""),"",ROUND(E45*(W45*Нормативы!$B$4+X45*Нормативы!$B$5),1))</f>
        <v/>
      </c>
      <c r="Z45" s="8" t="str">
        <f aca="false">IF(OR(B45="",E45=""),"",ROUND(E45*(W45*Нормативы!$B$6+X45*Нормативы!$B$7)*IF(F45=2,Нормативы!$B$8,IF(F45=3,Нормативы!$B$9,1)),2))</f>
        <v/>
      </c>
      <c r="AA45" s="9"/>
      <c r="AB45" s="9"/>
    </row>
    <row r="46" customFormat="false" ht="15" hidden="false" customHeight="true" outlineLevel="0" collapsed="false">
      <c r="A46" s="8" t="str">
        <f aca="false">IF(B46="","",ROW()-6)</f>
        <v/>
      </c>
      <c r="B46" s="9"/>
      <c r="C46" s="10"/>
      <c r="D46" s="10"/>
      <c r="E46" s="10"/>
      <c r="F46" s="10"/>
      <c r="G46" s="11"/>
      <c r="H46" s="10"/>
      <c r="I46" s="11"/>
      <c r="J46" s="10"/>
      <c r="K46" s="12" t="str">
        <f aca="false">IF(IFERROR(IF(AND((YEAR(K$6)-YEAR($G46))*12+MONTH(K$6)-MONTH($G46)&gt;0,MOD((YEAR(K$6)-YEAR($G46))*12+MONTH(K$6)-MONTH($G46),$H46)=0),1,0),0)=1,"К",IF(IFERROR(IF(AND((YEAR(K$6)-YEAR($I46))*12+MONTH(K$6)-MONTH($I46)&gt;0,MOD((YEAR(K$6)-YEAR($I46))*12+MONTH(K$6)-MONTH($I46),$J46)=0),1,0),0)=1,"Т",""))</f>
        <v/>
      </c>
      <c r="L46" s="12" t="str">
        <f aca="false">IF(IFERROR(IF(AND((YEAR(L$6)-YEAR($G46))*12+MONTH(L$6)-MONTH($G46)&gt;0,MOD((YEAR(L$6)-YEAR($G46))*12+MONTH(L$6)-MONTH($G46),$H46)=0),1,0),0)=1,"К",IF(IFERROR(IF(AND((YEAR(L$6)-YEAR($I46))*12+MONTH(L$6)-MONTH($I46)&gt;0,MOD((YEAR(L$6)-YEAR($I46))*12+MONTH(L$6)-MONTH($I46),$J46)=0),1,0),0)=1,"Т",""))</f>
        <v/>
      </c>
      <c r="M46" s="12" t="str">
        <f aca="false">IF(IFERROR(IF(AND((YEAR(M$6)-YEAR($G46))*12+MONTH(M$6)-MONTH($G46)&gt;0,MOD((YEAR(M$6)-YEAR($G46))*12+MONTH(M$6)-MONTH($G46),$H46)=0),1,0),0)=1,"К",IF(IFERROR(IF(AND((YEAR(M$6)-YEAR($I46))*12+MONTH(M$6)-MONTH($I46)&gt;0,MOD((YEAR(M$6)-YEAR($I46))*12+MONTH(M$6)-MONTH($I46),$J46)=0),1,0),0)=1,"Т",""))</f>
        <v/>
      </c>
      <c r="N46" s="12" t="str">
        <f aca="false">IF(IFERROR(IF(AND((YEAR(N$6)-YEAR($G46))*12+MONTH(N$6)-MONTH($G46)&gt;0,MOD((YEAR(N$6)-YEAR($G46))*12+MONTH(N$6)-MONTH($G46),$H46)=0),1,0),0)=1,"К",IF(IFERROR(IF(AND((YEAR(N$6)-YEAR($I46))*12+MONTH(N$6)-MONTH($I46)&gt;0,MOD((YEAR(N$6)-YEAR($I46))*12+MONTH(N$6)-MONTH($I46),$J46)=0),1,0),0)=1,"Т",""))</f>
        <v/>
      </c>
      <c r="O46" s="12" t="str">
        <f aca="false">IF(IFERROR(IF(AND((YEAR(O$6)-YEAR($G46))*12+MONTH(O$6)-MONTH($G46)&gt;0,MOD((YEAR(O$6)-YEAR($G46))*12+MONTH(O$6)-MONTH($G46),$H46)=0),1,0),0)=1,"К",IF(IFERROR(IF(AND((YEAR(O$6)-YEAR($I46))*12+MONTH(O$6)-MONTH($I46)&gt;0,MOD((YEAR(O$6)-YEAR($I46))*12+MONTH(O$6)-MONTH($I46),$J46)=0),1,0),0)=1,"Т",""))</f>
        <v/>
      </c>
      <c r="P46" s="12" t="str">
        <f aca="false">IF(IFERROR(IF(AND((YEAR(P$6)-YEAR($G46))*12+MONTH(P$6)-MONTH($G46)&gt;0,MOD((YEAR(P$6)-YEAR($G46))*12+MONTH(P$6)-MONTH($G46),$H46)=0),1,0),0)=1,"К",IF(IFERROR(IF(AND((YEAR(P$6)-YEAR($I46))*12+MONTH(P$6)-MONTH($I46)&gt;0,MOD((YEAR(P$6)-YEAR($I46))*12+MONTH(P$6)-MONTH($I46),$J46)=0),1,0),0)=1,"Т",""))</f>
        <v/>
      </c>
      <c r="Q46" s="12" t="str">
        <f aca="false">IF(IFERROR(IF(AND((YEAR(Q$6)-YEAR($G46))*12+MONTH(Q$6)-MONTH($G46)&gt;0,MOD((YEAR(Q$6)-YEAR($G46))*12+MONTH(Q$6)-MONTH($G46),$H46)=0),1,0),0)=1,"К",IF(IFERROR(IF(AND((YEAR(Q$6)-YEAR($I46))*12+MONTH(Q$6)-MONTH($I46)&gt;0,MOD((YEAR(Q$6)-YEAR($I46))*12+MONTH(Q$6)-MONTH($I46),$J46)=0),1,0),0)=1,"Т",""))</f>
        <v/>
      </c>
      <c r="R46" s="12" t="str">
        <f aca="false">IF(IFERROR(IF(AND((YEAR(R$6)-YEAR($G46))*12+MONTH(R$6)-MONTH($G46)&gt;0,MOD((YEAR(R$6)-YEAR($G46))*12+MONTH(R$6)-MONTH($G46),$H46)=0),1,0),0)=1,"К",IF(IFERROR(IF(AND((YEAR(R$6)-YEAR($I46))*12+MONTH(R$6)-MONTH($I46)&gt;0,MOD((YEAR(R$6)-YEAR($I46))*12+MONTH(R$6)-MONTH($I46),$J46)=0),1,0),0)=1,"Т",""))</f>
        <v/>
      </c>
      <c r="S46" s="12" t="str">
        <f aca="false">IF(IFERROR(IF(AND((YEAR(S$6)-YEAR($G46))*12+MONTH(S$6)-MONTH($G46)&gt;0,MOD((YEAR(S$6)-YEAR($G46))*12+MONTH(S$6)-MONTH($G46),$H46)=0),1,0),0)=1,"К",IF(IFERROR(IF(AND((YEAR(S$6)-YEAR($I46))*12+MONTH(S$6)-MONTH($I46)&gt;0,MOD((YEAR(S$6)-YEAR($I46))*12+MONTH(S$6)-MONTH($I46),$J46)=0),1,0),0)=1,"Т",""))</f>
        <v/>
      </c>
      <c r="T46" s="12" t="str">
        <f aca="false">IF(IFERROR(IF(AND((YEAR(T$6)-YEAR($G46))*12+MONTH(T$6)-MONTH($G46)&gt;0,MOD((YEAR(T$6)-YEAR($G46))*12+MONTH(T$6)-MONTH($G46),$H46)=0),1,0),0)=1,"К",IF(IFERROR(IF(AND((YEAR(T$6)-YEAR($I46))*12+MONTH(T$6)-MONTH($I46)&gt;0,MOD((YEAR(T$6)-YEAR($I46))*12+MONTH(T$6)-MONTH($I46),$J46)=0),1,0),0)=1,"Т",""))</f>
        <v/>
      </c>
      <c r="U46" s="12" t="str">
        <f aca="false">IF(IFERROR(IF(AND((YEAR(U$6)-YEAR($G46))*12+MONTH(U$6)-MONTH($G46)&gt;0,MOD((YEAR(U$6)-YEAR($G46))*12+MONTH(U$6)-MONTH($G46),$H46)=0),1,0),0)=1,"К",IF(IFERROR(IF(AND((YEAR(U$6)-YEAR($I46))*12+MONTH(U$6)-MONTH($I46)&gt;0,MOD((YEAR(U$6)-YEAR($I46))*12+MONTH(U$6)-MONTH($I46),$J46)=0),1,0),0)=1,"Т",""))</f>
        <v/>
      </c>
      <c r="V46" s="12" t="str">
        <f aca="false">IF(IFERROR(IF(AND((YEAR(V$6)-YEAR($G46))*12+MONTH(V$6)-MONTH($G46)&gt;0,MOD((YEAR(V$6)-YEAR($G46))*12+MONTH(V$6)-MONTH($G46),$H46)=0),1,0),0)=1,"К",IF(IFERROR(IF(AND((YEAR(V$6)-YEAR($I46))*12+MONTH(V$6)-MONTH($I46)&gt;0,MOD((YEAR(V$6)-YEAR($I46))*12+MONTH(V$6)-MONTH($I46),$J46)=0),1,0),0)=1,"Т",""))</f>
        <v/>
      </c>
      <c r="W46" s="8" t="str">
        <f aca="false">IF(B46="","",COUNTIF(K46:V46,"К"))</f>
        <v/>
      </c>
      <c r="X46" s="8" t="str">
        <f aca="false">IF(B46="","",COUNTIF(K46:V46,"Т"))</f>
        <v/>
      </c>
      <c r="Y46" s="8" t="str">
        <f aca="false">IF(OR(B46="",E46=""),"",ROUND(E46*(W46*Нормативы!$B$4+X46*Нормативы!$B$5),1))</f>
        <v/>
      </c>
      <c r="Z46" s="8" t="str">
        <f aca="false">IF(OR(B46="",E46=""),"",ROUND(E46*(W46*Нормативы!$B$6+X46*Нормативы!$B$7)*IF(F46=2,Нормативы!$B$8,IF(F46=3,Нормативы!$B$9,1)),2))</f>
        <v/>
      </c>
      <c r="AA46" s="9"/>
      <c r="AB46" s="9"/>
    </row>
    <row r="47" customFormat="false" ht="15" hidden="false" customHeight="true" outlineLevel="0" collapsed="false">
      <c r="A47" s="8" t="str">
        <f aca="false">IF(B47="","",ROW()-6)</f>
        <v/>
      </c>
      <c r="B47" s="9"/>
      <c r="C47" s="10"/>
      <c r="D47" s="10"/>
      <c r="E47" s="10"/>
      <c r="F47" s="10"/>
      <c r="G47" s="11"/>
      <c r="H47" s="10"/>
      <c r="I47" s="11"/>
      <c r="J47" s="10"/>
      <c r="K47" s="12" t="str">
        <f aca="false">IF(IFERROR(IF(AND((YEAR(K$6)-YEAR($G47))*12+MONTH(K$6)-MONTH($G47)&gt;0,MOD((YEAR(K$6)-YEAR($G47))*12+MONTH(K$6)-MONTH($G47),$H47)=0),1,0),0)=1,"К",IF(IFERROR(IF(AND((YEAR(K$6)-YEAR($I47))*12+MONTH(K$6)-MONTH($I47)&gt;0,MOD((YEAR(K$6)-YEAR($I47))*12+MONTH(K$6)-MONTH($I47),$J47)=0),1,0),0)=1,"Т",""))</f>
        <v/>
      </c>
      <c r="L47" s="12" t="str">
        <f aca="false">IF(IFERROR(IF(AND((YEAR(L$6)-YEAR($G47))*12+MONTH(L$6)-MONTH($G47)&gt;0,MOD((YEAR(L$6)-YEAR($G47))*12+MONTH(L$6)-MONTH($G47),$H47)=0),1,0),0)=1,"К",IF(IFERROR(IF(AND((YEAR(L$6)-YEAR($I47))*12+MONTH(L$6)-MONTH($I47)&gt;0,MOD((YEAR(L$6)-YEAR($I47))*12+MONTH(L$6)-MONTH($I47),$J47)=0),1,0),0)=1,"Т",""))</f>
        <v/>
      </c>
      <c r="M47" s="12" t="str">
        <f aca="false">IF(IFERROR(IF(AND((YEAR(M$6)-YEAR($G47))*12+MONTH(M$6)-MONTH($G47)&gt;0,MOD((YEAR(M$6)-YEAR($G47))*12+MONTH(M$6)-MONTH($G47),$H47)=0),1,0),0)=1,"К",IF(IFERROR(IF(AND((YEAR(M$6)-YEAR($I47))*12+MONTH(M$6)-MONTH($I47)&gt;0,MOD((YEAR(M$6)-YEAR($I47))*12+MONTH(M$6)-MONTH($I47),$J47)=0),1,0),0)=1,"Т",""))</f>
        <v/>
      </c>
      <c r="N47" s="12" t="str">
        <f aca="false">IF(IFERROR(IF(AND((YEAR(N$6)-YEAR($G47))*12+MONTH(N$6)-MONTH($G47)&gt;0,MOD((YEAR(N$6)-YEAR($G47))*12+MONTH(N$6)-MONTH($G47),$H47)=0),1,0),0)=1,"К",IF(IFERROR(IF(AND((YEAR(N$6)-YEAR($I47))*12+MONTH(N$6)-MONTH($I47)&gt;0,MOD((YEAR(N$6)-YEAR($I47))*12+MONTH(N$6)-MONTH($I47),$J47)=0),1,0),0)=1,"Т",""))</f>
        <v/>
      </c>
      <c r="O47" s="12" t="str">
        <f aca="false">IF(IFERROR(IF(AND((YEAR(O$6)-YEAR($G47))*12+MONTH(O$6)-MONTH($G47)&gt;0,MOD((YEAR(O$6)-YEAR($G47))*12+MONTH(O$6)-MONTH($G47),$H47)=0),1,0),0)=1,"К",IF(IFERROR(IF(AND((YEAR(O$6)-YEAR($I47))*12+MONTH(O$6)-MONTH($I47)&gt;0,MOD((YEAR(O$6)-YEAR($I47))*12+MONTH(O$6)-MONTH($I47),$J47)=0),1,0),0)=1,"Т",""))</f>
        <v/>
      </c>
      <c r="P47" s="12" t="str">
        <f aca="false">IF(IFERROR(IF(AND((YEAR(P$6)-YEAR($G47))*12+MONTH(P$6)-MONTH($G47)&gt;0,MOD((YEAR(P$6)-YEAR($G47))*12+MONTH(P$6)-MONTH($G47),$H47)=0),1,0),0)=1,"К",IF(IFERROR(IF(AND((YEAR(P$6)-YEAR($I47))*12+MONTH(P$6)-MONTH($I47)&gt;0,MOD((YEAR(P$6)-YEAR($I47))*12+MONTH(P$6)-MONTH($I47),$J47)=0),1,0),0)=1,"Т",""))</f>
        <v/>
      </c>
      <c r="Q47" s="12" t="str">
        <f aca="false">IF(IFERROR(IF(AND((YEAR(Q$6)-YEAR($G47))*12+MONTH(Q$6)-MONTH($G47)&gt;0,MOD((YEAR(Q$6)-YEAR($G47))*12+MONTH(Q$6)-MONTH($G47),$H47)=0),1,0),0)=1,"К",IF(IFERROR(IF(AND((YEAR(Q$6)-YEAR($I47))*12+MONTH(Q$6)-MONTH($I47)&gt;0,MOD((YEAR(Q$6)-YEAR($I47))*12+MONTH(Q$6)-MONTH($I47),$J47)=0),1,0),0)=1,"Т",""))</f>
        <v/>
      </c>
      <c r="R47" s="12" t="str">
        <f aca="false">IF(IFERROR(IF(AND((YEAR(R$6)-YEAR($G47))*12+MONTH(R$6)-MONTH($G47)&gt;0,MOD((YEAR(R$6)-YEAR($G47))*12+MONTH(R$6)-MONTH($G47),$H47)=0),1,0),0)=1,"К",IF(IFERROR(IF(AND((YEAR(R$6)-YEAR($I47))*12+MONTH(R$6)-MONTH($I47)&gt;0,MOD((YEAR(R$6)-YEAR($I47))*12+MONTH(R$6)-MONTH($I47),$J47)=0),1,0),0)=1,"Т",""))</f>
        <v/>
      </c>
      <c r="S47" s="12" t="str">
        <f aca="false">IF(IFERROR(IF(AND((YEAR(S$6)-YEAR($G47))*12+MONTH(S$6)-MONTH($G47)&gt;0,MOD((YEAR(S$6)-YEAR($G47))*12+MONTH(S$6)-MONTH($G47),$H47)=0),1,0),0)=1,"К",IF(IFERROR(IF(AND((YEAR(S$6)-YEAR($I47))*12+MONTH(S$6)-MONTH($I47)&gt;0,MOD((YEAR(S$6)-YEAR($I47))*12+MONTH(S$6)-MONTH($I47),$J47)=0),1,0),0)=1,"Т",""))</f>
        <v/>
      </c>
      <c r="T47" s="12" t="str">
        <f aca="false">IF(IFERROR(IF(AND((YEAR(T$6)-YEAR($G47))*12+MONTH(T$6)-MONTH($G47)&gt;0,MOD((YEAR(T$6)-YEAR($G47))*12+MONTH(T$6)-MONTH($G47),$H47)=0),1,0),0)=1,"К",IF(IFERROR(IF(AND((YEAR(T$6)-YEAR($I47))*12+MONTH(T$6)-MONTH($I47)&gt;0,MOD((YEAR(T$6)-YEAR($I47))*12+MONTH(T$6)-MONTH($I47),$J47)=0),1,0),0)=1,"Т",""))</f>
        <v/>
      </c>
      <c r="U47" s="12" t="str">
        <f aca="false">IF(IFERROR(IF(AND((YEAR(U$6)-YEAR($G47))*12+MONTH(U$6)-MONTH($G47)&gt;0,MOD((YEAR(U$6)-YEAR($G47))*12+MONTH(U$6)-MONTH($G47),$H47)=0),1,0),0)=1,"К",IF(IFERROR(IF(AND((YEAR(U$6)-YEAR($I47))*12+MONTH(U$6)-MONTH($I47)&gt;0,MOD((YEAR(U$6)-YEAR($I47))*12+MONTH(U$6)-MONTH($I47),$J47)=0),1,0),0)=1,"Т",""))</f>
        <v/>
      </c>
      <c r="V47" s="12" t="str">
        <f aca="false">IF(IFERROR(IF(AND((YEAR(V$6)-YEAR($G47))*12+MONTH(V$6)-MONTH($G47)&gt;0,MOD((YEAR(V$6)-YEAR($G47))*12+MONTH(V$6)-MONTH($G47),$H47)=0),1,0),0)=1,"К",IF(IFERROR(IF(AND((YEAR(V$6)-YEAR($I47))*12+MONTH(V$6)-MONTH($I47)&gt;0,MOD((YEAR(V$6)-YEAR($I47))*12+MONTH(V$6)-MONTH($I47),$J47)=0),1,0),0)=1,"Т",""))</f>
        <v/>
      </c>
      <c r="W47" s="8" t="str">
        <f aca="false">IF(B47="","",COUNTIF(K47:V47,"К"))</f>
        <v/>
      </c>
      <c r="X47" s="8" t="str">
        <f aca="false">IF(B47="","",COUNTIF(K47:V47,"Т"))</f>
        <v/>
      </c>
      <c r="Y47" s="8" t="str">
        <f aca="false">IF(OR(B47="",E47=""),"",ROUND(E47*(W47*Нормативы!$B$4+X47*Нормативы!$B$5),1))</f>
        <v/>
      </c>
      <c r="Z47" s="8" t="str">
        <f aca="false">IF(OR(B47="",E47=""),"",ROUND(E47*(W47*Нормативы!$B$6+X47*Нормативы!$B$7)*IF(F47=2,Нормативы!$B$8,IF(F47=3,Нормативы!$B$9,1)),2))</f>
        <v/>
      </c>
      <c r="AA47" s="9"/>
      <c r="AB47" s="9"/>
    </row>
    <row r="48" customFormat="false" ht="15" hidden="false" customHeight="true" outlineLevel="0" collapsed="false">
      <c r="A48" s="8" t="str">
        <f aca="false">IF(B48="","",ROW()-6)</f>
        <v/>
      </c>
      <c r="B48" s="9"/>
      <c r="C48" s="10"/>
      <c r="D48" s="10"/>
      <c r="E48" s="10"/>
      <c r="F48" s="10"/>
      <c r="G48" s="11"/>
      <c r="H48" s="10"/>
      <c r="I48" s="11"/>
      <c r="J48" s="10"/>
      <c r="K48" s="12" t="str">
        <f aca="false">IF(IFERROR(IF(AND((YEAR(K$6)-YEAR($G48))*12+MONTH(K$6)-MONTH($G48)&gt;0,MOD((YEAR(K$6)-YEAR($G48))*12+MONTH(K$6)-MONTH($G48),$H48)=0),1,0),0)=1,"К",IF(IFERROR(IF(AND((YEAR(K$6)-YEAR($I48))*12+MONTH(K$6)-MONTH($I48)&gt;0,MOD((YEAR(K$6)-YEAR($I48))*12+MONTH(K$6)-MONTH($I48),$J48)=0),1,0),0)=1,"Т",""))</f>
        <v/>
      </c>
      <c r="L48" s="12" t="str">
        <f aca="false">IF(IFERROR(IF(AND((YEAR(L$6)-YEAR($G48))*12+MONTH(L$6)-MONTH($G48)&gt;0,MOD((YEAR(L$6)-YEAR($G48))*12+MONTH(L$6)-MONTH($G48),$H48)=0),1,0),0)=1,"К",IF(IFERROR(IF(AND((YEAR(L$6)-YEAR($I48))*12+MONTH(L$6)-MONTH($I48)&gt;0,MOD((YEAR(L$6)-YEAR($I48))*12+MONTH(L$6)-MONTH($I48),$J48)=0),1,0),0)=1,"Т",""))</f>
        <v/>
      </c>
      <c r="M48" s="12" t="str">
        <f aca="false">IF(IFERROR(IF(AND((YEAR(M$6)-YEAR($G48))*12+MONTH(M$6)-MONTH($G48)&gt;0,MOD((YEAR(M$6)-YEAR($G48))*12+MONTH(M$6)-MONTH($G48),$H48)=0),1,0),0)=1,"К",IF(IFERROR(IF(AND((YEAR(M$6)-YEAR($I48))*12+MONTH(M$6)-MONTH($I48)&gt;0,MOD((YEAR(M$6)-YEAR($I48))*12+MONTH(M$6)-MONTH($I48),$J48)=0),1,0),0)=1,"Т",""))</f>
        <v/>
      </c>
      <c r="N48" s="12" t="str">
        <f aca="false">IF(IFERROR(IF(AND((YEAR(N$6)-YEAR($G48))*12+MONTH(N$6)-MONTH($G48)&gt;0,MOD((YEAR(N$6)-YEAR($G48))*12+MONTH(N$6)-MONTH($G48),$H48)=0),1,0),0)=1,"К",IF(IFERROR(IF(AND((YEAR(N$6)-YEAR($I48))*12+MONTH(N$6)-MONTH($I48)&gt;0,MOD((YEAR(N$6)-YEAR($I48))*12+MONTH(N$6)-MONTH($I48),$J48)=0),1,0),0)=1,"Т",""))</f>
        <v/>
      </c>
      <c r="O48" s="12" t="str">
        <f aca="false">IF(IFERROR(IF(AND((YEAR(O$6)-YEAR($G48))*12+MONTH(O$6)-MONTH($G48)&gt;0,MOD((YEAR(O$6)-YEAR($G48))*12+MONTH(O$6)-MONTH($G48),$H48)=0),1,0),0)=1,"К",IF(IFERROR(IF(AND((YEAR(O$6)-YEAR($I48))*12+MONTH(O$6)-MONTH($I48)&gt;0,MOD((YEAR(O$6)-YEAR($I48))*12+MONTH(O$6)-MONTH($I48),$J48)=0),1,0),0)=1,"Т",""))</f>
        <v/>
      </c>
      <c r="P48" s="12" t="str">
        <f aca="false">IF(IFERROR(IF(AND((YEAR(P$6)-YEAR($G48))*12+MONTH(P$6)-MONTH($G48)&gt;0,MOD((YEAR(P$6)-YEAR($G48))*12+MONTH(P$6)-MONTH($G48),$H48)=0),1,0),0)=1,"К",IF(IFERROR(IF(AND((YEAR(P$6)-YEAR($I48))*12+MONTH(P$6)-MONTH($I48)&gt;0,MOD((YEAR(P$6)-YEAR($I48))*12+MONTH(P$6)-MONTH($I48),$J48)=0),1,0),0)=1,"Т",""))</f>
        <v/>
      </c>
      <c r="Q48" s="12" t="str">
        <f aca="false">IF(IFERROR(IF(AND((YEAR(Q$6)-YEAR($G48))*12+MONTH(Q$6)-MONTH($G48)&gt;0,MOD((YEAR(Q$6)-YEAR($G48))*12+MONTH(Q$6)-MONTH($G48),$H48)=0),1,0),0)=1,"К",IF(IFERROR(IF(AND((YEAR(Q$6)-YEAR($I48))*12+MONTH(Q$6)-MONTH($I48)&gt;0,MOD((YEAR(Q$6)-YEAR($I48))*12+MONTH(Q$6)-MONTH($I48),$J48)=0),1,0),0)=1,"Т",""))</f>
        <v/>
      </c>
      <c r="R48" s="12" t="str">
        <f aca="false">IF(IFERROR(IF(AND((YEAR(R$6)-YEAR($G48))*12+MONTH(R$6)-MONTH($G48)&gt;0,MOD((YEAR(R$6)-YEAR($G48))*12+MONTH(R$6)-MONTH($G48),$H48)=0),1,0),0)=1,"К",IF(IFERROR(IF(AND((YEAR(R$6)-YEAR($I48))*12+MONTH(R$6)-MONTH($I48)&gt;0,MOD((YEAR(R$6)-YEAR($I48))*12+MONTH(R$6)-MONTH($I48),$J48)=0),1,0),0)=1,"Т",""))</f>
        <v/>
      </c>
      <c r="S48" s="12" t="str">
        <f aca="false">IF(IFERROR(IF(AND((YEAR(S$6)-YEAR($G48))*12+MONTH(S$6)-MONTH($G48)&gt;0,MOD((YEAR(S$6)-YEAR($G48))*12+MONTH(S$6)-MONTH($G48),$H48)=0),1,0),0)=1,"К",IF(IFERROR(IF(AND((YEAR(S$6)-YEAR($I48))*12+MONTH(S$6)-MONTH($I48)&gt;0,MOD((YEAR(S$6)-YEAR($I48))*12+MONTH(S$6)-MONTH($I48),$J48)=0),1,0),0)=1,"Т",""))</f>
        <v/>
      </c>
      <c r="T48" s="12" t="str">
        <f aca="false">IF(IFERROR(IF(AND((YEAR(T$6)-YEAR($G48))*12+MONTH(T$6)-MONTH($G48)&gt;0,MOD((YEAR(T$6)-YEAR($G48))*12+MONTH(T$6)-MONTH($G48),$H48)=0),1,0),0)=1,"К",IF(IFERROR(IF(AND((YEAR(T$6)-YEAR($I48))*12+MONTH(T$6)-MONTH($I48)&gt;0,MOD((YEAR(T$6)-YEAR($I48))*12+MONTH(T$6)-MONTH($I48),$J48)=0),1,0),0)=1,"Т",""))</f>
        <v/>
      </c>
      <c r="U48" s="12" t="str">
        <f aca="false">IF(IFERROR(IF(AND((YEAR(U$6)-YEAR($G48))*12+MONTH(U$6)-MONTH($G48)&gt;0,MOD((YEAR(U$6)-YEAR($G48))*12+MONTH(U$6)-MONTH($G48),$H48)=0),1,0),0)=1,"К",IF(IFERROR(IF(AND((YEAR(U$6)-YEAR($I48))*12+MONTH(U$6)-MONTH($I48)&gt;0,MOD((YEAR(U$6)-YEAR($I48))*12+MONTH(U$6)-MONTH($I48),$J48)=0),1,0),0)=1,"Т",""))</f>
        <v/>
      </c>
      <c r="V48" s="12" t="str">
        <f aca="false">IF(IFERROR(IF(AND((YEAR(V$6)-YEAR($G48))*12+MONTH(V$6)-MONTH($G48)&gt;0,MOD((YEAR(V$6)-YEAR($G48))*12+MONTH(V$6)-MONTH($G48),$H48)=0),1,0),0)=1,"К",IF(IFERROR(IF(AND((YEAR(V$6)-YEAR($I48))*12+MONTH(V$6)-MONTH($I48)&gt;0,MOD((YEAR(V$6)-YEAR($I48))*12+MONTH(V$6)-MONTH($I48),$J48)=0),1,0),0)=1,"Т",""))</f>
        <v/>
      </c>
      <c r="W48" s="8" t="str">
        <f aca="false">IF(B48="","",COUNTIF(K48:V48,"К"))</f>
        <v/>
      </c>
      <c r="X48" s="8" t="str">
        <f aca="false">IF(B48="","",COUNTIF(K48:V48,"Т"))</f>
        <v/>
      </c>
      <c r="Y48" s="8" t="str">
        <f aca="false">IF(OR(B48="",E48=""),"",ROUND(E48*(W48*Нормативы!$B$4+X48*Нормативы!$B$5),1))</f>
        <v/>
      </c>
      <c r="Z48" s="8" t="str">
        <f aca="false">IF(OR(B48="",E48=""),"",ROUND(E48*(W48*Нормативы!$B$6+X48*Нормативы!$B$7)*IF(F48=2,Нормативы!$B$8,IF(F48=3,Нормативы!$B$9,1)),2))</f>
        <v/>
      </c>
      <c r="AA48" s="9"/>
      <c r="AB48" s="9"/>
    </row>
    <row r="49" customFormat="false" ht="15" hidden="false" customHeight="true" outlineLevel="0" collapsed="false">
      <c r="A49" s="8" t="str">
        <f aca="false">IF(B49="","",ROW()-6)</f>
        <v/>
      </c>
      <c r="B49" s="9"/>
      <c r="C49" s="10"/>
      <c r="D49" s="10"/>
      <c r="E49" s="10"/>
      <c r="F49" s="10"/>
      <c r="G49" s="11"/>
      <c r="H49" s="10"/>
      <c r="I49" s="11"/>
      <c r="J49" s="10"/>
      <c r="K49" s="12" t="str">
        <f aca="false">IF(IFERROR(IF(AND((YEAR(K$6)-YEAR($G49))*12+MONTH(K$6)-MONTH($G49)&gt;0,MOD((YEAR(K$6)-YEAR($G49))*12+MONTH(K$6)-MONTH($G49),$H49)=0),1,0),0)=1,"К",IF(IFERROR(IF(AND((YEAR(K$6)-YEAR($I49))*12+MONTH(K$6)-MONTH($I49)&gt;0,MOD((YEAR(K$6)-YEAR($I49))*12+MONTH(K$6)-MONTH($I49),$J49)=0),1,0),0)=1,"Т",""))</f>
        <v/>
      </c>
      <c r="L49" s="12" t="str">
        <f aca="false">IF(IFERROR(IF(AND((YEAR(L$6)-YEAR($G49))*12+MONTH(L$6)-MONTH($G49)&gt;0,MOD((YEAR(L$6)-YEAR($G49))*12+MONTH(L$6)-MONTH($G49),$H49)=0),1,0),0)=1,"К",IF(IFERROR(IF(AND((YEAR(L$6)-YEAR($I49))*12+MONTH(L$6)-MONTH($I49)&gt;0,MOD((YEAR(L$6)-YEAR($I49))*12+MONTH(L$6)-MONTH($I49),$J49)=0),1,0),0)=1,"Т",""))</f>
        <v/>
      </c>
      <c r="M49" s="12" t="str">
        <f aca="false">IF(IFERROR(IF(AND((YEAR(M$6)-YEAR($G49))*12+MONTH(M$6)-MONTH($G49)&gt;0,MOD((YEAR(M$6)-YEAR($G49))*12+MONTH(M$6)-MONTH($G49),$H49)=0),1,0),0)=1,"К",IF(IFERROR(IF(AND((YEAR(M$6)-YEAR($I49))*12+MONTH(M$6)-MONTH($I49)&gt;0,MOD((YEAR(M$6)-YEAR($I49))*12+MONTH(M$6)-MONTH($I49),$J49)=0),1,0),0)=1,"Т",""))</f>
        <v/>
      </c>
      <c r="N49" s="12" t="str">
        <f aca="false">IF(IFERROR(IF(AND((YEAR(N$6)-YEAR($G49))*12+MONTH(N$6)-MONTH($G49)&gt;0,MOD((YEAR(N$6)-YEAR($G49))*12+MONTH(N$6)-MONTH($G49),$H49)=0),1,0),0)=1,"К",IF(IFERROR(IF(AND((YEAR(N$6)-YEAR($I49))*12+MONTH(N$6)-MONTH($I49)&gt;0,MOD((YEAR(N$6)-YEAR($I49))*12+MONTH(N$6)-MONTH($I49),$J49)=0),1,0),0)=1,"Т",""))</f>
        <v/>
      </c>
      <c r="O49" s="12" t="str">
        <f aca="false">IF(IFERROR(IF(AND((YEAR(O$6)-YEAR($G49))*12+MONTH(O$6)-MONTH($G49)&gt;0,MOD((YEAR(O$6)-YEAR($G49))*12+MONTH(O$6)-MONTH($G49),$H49)=0),1,0),0)=1,"К",IF(IFERROR(IF(AND((YEAR(O$6)-YEAR($I49))*12+MONTH(O$6)-MONTH($I49)&gt;0,MOD((YEAR(O$6)-YEAR($I49))*12+MONTH(O$6)-MONTH($I49),$J49)=0),1,0),0)=1,"Т",""))</f>
        <v/>
      </c>
      <c r="P49" s="12" t="str">
        <f aca="false">IF(IFERROR(IF(AND((YEAR(P$6)-YEAR($G49))*12+MONTH(P$6)-MONTH($G49)&gt;0,MOD((YEAR(P$6)-YEAR($G49))*12+MONTH(P$6)-MONTH($G49),$H49)=0),1,0),0)=1,"К",IF(IFERROR(IF(AND((YEAR(P$6)-YEAR($I49))*12+MONTH(P$6)-MONTH($I49)&gt;0,MOD((YEAR(P$6)-YEAR($I49))*12+MONTH(P$6)-MONTH($I49),$J49)=0),1,0),0)=1,"Т",""))</f>
        <v/>
      </c>
      <c r="Q49" s="12" t="str">
        <f aca="false">IF(IFERROR(IF(AND((YEAR(Q$6)-YEAR($G49))*12+MONTH(Q$6)-MONTH($G49)&gt;0,MOD((YEAR(Q$6)-YEAR($G49))*12+MONTH(Q$6)-MONTH($G49),$H49)=0),1,0),0)=1,"К",IF(IFERROR(IF(AND((YEAR(Q$6)-YEAR($I49))*12+MONTH(Q$6)-MONTH($I49)&gt;0,MOD((YEAR(Q$6)-YEAR($I49))*12+MONTH(Q$6)-MONTH($I49),$J49)=0),1,0),0)=1,"Т",""))</f>
        <v/>
      </c>
      <c r="R49" s="12" t="str">
        <f aca="false">IF(IFERROR(IF(AND((YEAR(R$6)-YEAR($G49))*12+MONTH(R$6)-MONTH($G49)&gt;0,MOD((YEAR(R$6)-YEAR($G49))*12+MONTH(R$6)-MONTH($G49),$H49)=0),1,0),0)=1,"К",IF(IFERROR(IF(AND((YEAR(R$6)-YEAR($I49))*12+MONTH(R$6)-MONTH($I49)&gt;0,MOD((YEAR(R$6)-YEAR($I49))*12+MONTH(R$6)-MONTH($I49),$J49)=0),1,0),0)=1,"Т",""))</f>
        <v/>
      </c>
      <c r="S49" s="12" t="str">
        <f aca="false">IF(IFERROR(IF(AND((YEAR(S$6)-YEAR($G49))*12+MONTH(S$6)-MONTH($G49)&gt;0,MOD((YEAR(S$6)-YEAR($G49))*12+MONTH(S$6)-MONTH($G49),$H49)=0),1,0),0)=1,"К",IF(IFERROR(IF(AND((YEAR(S$6)-YEAR($I49))*12+MONTH(S$6)-MONTH($I49)&gt;0,MOD((YEAR(S$6)-YEAR($I49))*12+MONTH(S$6)-MONTH($I49),$J49)=0),1,0),0)=1,"Т",""))</f>
        <v/>
      </c>
      <c r="T49" s="12" t="str">
        <f aca="false">IF(IFERROR(IF(AND((YEAR(T$6)-YEAR($G49))*12+MONTH(T$6)-MONTH($G49)&gt;0,MOD((YEAR(T$6)-YEAR($G49))*12+MONTH(T$6)-MONTH($G49),$H49)=0),1,0),0)=1,"К",IF(IFERROR(IF(AND((YEAR(T$6)-YEAR($I49))*12+MONTH(T$6)-MONTH($I49)&gt;0,MOD((YEAR(T$6)-YEAR($I49))*12+MONTH(T$6)-MONTH($I49),$J49)=0),1,0),0)=1,"Т",""))</f>
        <v/>
      </c>
      <c r="U49" s="12" t="str">
        <f aca="false">IF(IFERROR(IF(AND((YEAR(U$6)-YEAR($G49))*12+MONTH(U$6)-MONTH($G49)&gt;0,MOD((YEAR(U$6)-YEAR($G49))*12+MONTH(U$6)-MONTH($G49),$H49)=0),1,0),0)=1,"К",IF(IFERROR(IF(AND((YEAR(U$6)-YEAR($I49))*12+MONTH(U$6)-MONTH($I49)&gt;0,MOD((YEAR(U$6)-YEAR($I49))*12+MONTH(U$6)-MONTH($I49),$J49)=0),1,0),0)=1,"Т",""))</f>
        <v/>
      </c>
      <c r="V49" s="12" t="str">
        <f aca="false">IF(IFERROR(IF(AND((YEAR(V$6)-YEAR($G49))*12+MONTH(V$6)-MONTH($G49)&gt;0,MOD((YEAR(V$6)-YEAR($G49))*12+MONTH(V$6)-MONTH($G49),$H49)=0),1,0),0)=1,"К",IF(IFERROR(IF(AND((YEAR(V$6)-YEAR($I49))*12+MONTH(V$6)-MONTH($I49)&gt;0,MOD((YEAR(V$6)-YEAR($I49))*12+MONTH(V$6)-MONTH($I49),$J49)=0),1,0),0)=1,"Т",""))</f>
        <v/>
      </c>
      <c r="W49" s="8" t="str">
        <f aca="false">IF(B49="","",COUNTIF(K49:V49,"К"))</f>
        <v/>
      </c>
      <c r="X49" s="8" t="str">
        <f aca="false">IF(B49="","",COUNTIF(K49:V49,"Т"))</f>
        <v/>
      </c>
      <c r="Y49" s="8" t="str">
        <f aca="false">IF(OR(B49="",E49=""),"",ROUND(E49*(W49*Нормативы!$B$4+X49*Нормативы!$B$5),1))</f>
        <v/>
      </c>
      <c r="Z49" s="8" t="str">
        <f aca="false">IF(OR(B49="",E49=""),"",ROUND(E49*(W49*Нормативы!$B$6+X49*Нормативы!$B$7)*IF(F49=2,Нормативы!$B$8,IF(F49=3,Нормативы!$B$9,1)),2))</f>
        <v/>
      </c>
      <c r="AA49" s="9"/>
      <c r="AB49" s="9"/>
    </row>
    <row r="50" customFormat="false" ht="15" hidden="false" customHeight="true" outlineLevel="0" collapsed="false">
      <c r="A50" s="8" t="str">
        <f aca="false">IF(B50="","",ROW()-6)</f>
        <v/>
      </c>
      <c r="B50" s="9"/>
      <c r="C50" s="10"/>
      <c r="D50" s="10"/>
      <c r="E50" s="10"/>
      <c r="F50" s="10"/>
      <c r="G50" s="11"/>
      <c r="H50" s="10"/>
      <c r="I50" s="11"/>
      <c r="J50" s="10"/>
      <c r="K50" s="12" t="str">
        <f aca="false">IF(IFERROR(IF(AND((YEAR(K$6)-YEAR($G50))*12+MONTH(K$6)-MONTH($G50)&gt;0,MOD((YEAR(K$6)-YEAR($G50))*12+MONTH(K$6)-MONTH($G50),$H50)=0),1,0),0)=1,"К",IF(IFERROR(IF(AND((YEAR(K$6)-YEAR($I50))*12+MONTH(K$6)-MONTH($I50)&gt;0,MOD((YEAR(K$6)-YEAR($I50))*12+MONTH(K$6)-MONTH($I50),$J50)=0),1,0),0)=1,"Т",""))</f>
        <v/>
      </c>
      <c r="L50" s="12" t="str">
        <f aca="false">IF(IFERROR(IF(AND((YEAR(L$6)-YEAR($G50))*12+MONTH(L$6)-MONTH($G50)&gt;0,MOD((YEAR(L$6)-YEAR($G50))*12+MONTH(L$6)-MONTH($G50),$H50)=0),1,0),0)=1,"К",IF(IFERROR(IF(AND((YEAR(L$6)-YEAR($I50))*12+MONTH(L$6)-MONTH($I50)&gt;0,MOD((YEAR(L$6)-YEAR($I50))*12+MONTH(L$6)-MONTH($I50),$J50)=0),1,0),0)=1,"Т",""))</f>
        <v/>
      </c>
      <c r="M50" s="12" t="str">
        <f aca="false">IF(IFERROR(IF(AND((YEAR(M$6)-YEAR($G50))*12+MONTH(M$6)-MONTH($G50)&gt;0,MOD((YEAR(M$6)-YEAR($G50))*12+MONTH(M$6)-MONTH($G50),$H50)=0),1,0),0)=1,"К",IF(IFERROR(IF(AND((YEAR(M$6)-YEAR($I50))*12+MONTH(M$6)-MONTH($I50)&gt;0,MOD((YEAR(M$6)-YEAR($I50))*12+MONTH(M$6)-MONTH($I50),$J50)=0),1,0),0)=1,"Т",""))</f>
        <v/>
      </c>
      <c r="N50" s="12" t="str">
        <f aca="false">IF(IFERROR(IF(AND((YEAR(N$6)-YEAR($G50))*12+MONTH(N$6)-MONTH($G50)&gt;0,MOD((YEAR(N$6)-YEAR($G50))*12+MONTH(N$6)-MONTH($G50),$H50)=0),1,0),0)=1,"К",IF(IFERROR(IF(AND((YEAR(N$6)-YEAR($I50))*12+MONTH(N$6)-MONTH($I50)&gt;0,MOD((YEAR(N$6)-YEAR($I50))*12+MONTH(N$6)-MONTH($I50),$J50)=0),1,0),0)=1,"Т",""))</f>
        <v/>
      </c>
      <c r="O50" s="12" t="str">
        <f aca="false">IF(IFERROR(IF(AND((YEAR(O$6)-YEAR($G50))*12+MONTH(O$6)-MONTH($G50)&gt;0,MOD((YEAR(O$6)-YEAR($G50))*12+MONTH(O$6)-MONTH($G50),$H50)=0),1,0),0)=1,"К",IF(IFERROR(IF(AND((YEAR(O$6)-YEAR($I50))*12+MONTH(O$6)-MONTH($I50)&gt;0,MOD((YEAR(O$6)-YEAR($I50))*12+MONTH(O$6)-MONTH($I50),$J50)=0),1,0),0)=1,"Т",""))</f>
        <v/>
      </c>
      <c r="P50" s="12" t="str">
        <f aca="false">IF(IFERROR(IF(AND((YEAR(P$6)-YEAR($G50))*12+MONTH(P$6)-MONTH($G50)&gt;0,MOD((YEAR(P$6)-YEAR($G50))*12+MONTH(P$6)-MONTH($G50),$H50)=0),1,0),0)=1,"К",IF(IFERROR(IF(AND((YEAR(P$6)-YEAR($I50))*12+MONTH(P$6)-MONTH($I50)&gt;0,MOD((YEAR(P$6)-YEAR($I50))*12+MONTH(P$6)-MONTH($I50),$J50)=0),1,0),0)=1,"Т",""))</f>
        <v/>
      </c>
      <c r="Q50" s="12" t="str">
        <f aca="false">IF(IFERROR(IF(AND((YEAR(Q$6)-YEAR($G50))*12+MONTH(Q$6)-MONTH($G50)&gt;0,MOD((YEAR(Q$6)-YEAR($G50))*12+MONTH(Q$6)-MONTH($G50),$H50)=0),1,0),0)=1,"К",IF(IFERROR(IF(AND((YEAR(Q$6)-YEAR($I50))*12+MONTH(Q$6)-MONTH($I50)&gt;0,MOD((YEAR(Q$6)-YEAR($I50))*12+MONTH(Q$6)-MONTH($I50),$J50)=0),1,0),0)=1,"Т",""))</f>
        <v/>
      </c>
      <c r="R50" s="12" t="str">
        <f aca="false">IF(IFERROR(IF(AND((YEAR(R$6)-YEAR($G50))*12+MONTH(R$6)-MONTH($G50)&gt;0,MOD((YEAR(R$6)-YEAR($G50))*12+MONTH(R$6)-MONTH($G50),$H50)=0),1,0),0)=1,"К",IF(IFERROR(IF(AND((YEAR(R$6)-YEAR($I50))*12+MONTH(R$6)-MONTH($I50)&gt;0,MOD((YEAR(R$6)-YEAR($I50))*12+MONTH(R$6)-MONTH($I50),$J50)=0),1,0),0)=1,"Т",""))</f>
        <v/>
      </c>
      <c r="S50" s="12" t="str">
        <f aca="false">IF(IFERROR(IF(AND((YEAR(S$6)-YEAR($G50))*12+MONTH(S$6)-MONTH($G50)&gt;0,MOD((YEAR(S$6)-YEAR($G50))*12+MONTH(S$6)-MONTH($G50),$H50)=0),1,0),0)=1,"К",IF(IFERROR(IF(AND((YEAR(S$6)-YEAR($I50))*12+MONTH(S$6)-MONTH($I50)&gt;0,MOD((YEAR(S$6)-YEAR($I50))*12+MONTH(S$6)-MONTH($I50),$J50)=0),1,0),0)=1,"Т",""))</f>
        <v/>
      </c>
      <c r="T50" s="12" t="str">
        <f aca="false">IF(IFERROR(IF(AND((YEAR(T$6)-YEAR($G50))*12+MONTH(T$6)-MONTH($G50)&gt;0,MOD((YEAR(T$6)-YEAR($G50))*12+MONTH(T$6)-MONTH($G50),$H50)=0),1,0),0)=1,"К",IF(IFERROR(IF(AND((YEAR(T$6)-YEAR($I50))*12+MONTH(T$6)-MONTH($I50)&gt;0,MOD((YEAR(T$6)-YEAR($I50))*12+MONTH(T$6)-MONTH($I50),$J50)=0),1,0),0)=1,"Т",""))</f>
        <v/>
      </c>
      <c r="U50" s="12" t="str">
        <f aca="false">IF(IFERROR(IF(AND((YEAR(U$6)-YEAR($G50))*12+MONTH(U$6)-MONTH($G50)&gt;0,MOD((YEAR(U$6)-YEAR($G50))*12+MONTH(U$6)-MONTH($G50),$H50)=0),1,0),0)=1,"К",IF(IFERROR(IF(AND((YEAR(U$6)-YEAR($I50))*12+MONTH(U$6)-MONTH($I50)&gt;0,MOD((YEAR(U$6)-YEAR($I50))*12+MONTH(U$6)-MONTH($I50),$J50)=0),1,0),0)=1,"Т",""))</f>
        <v/>
      </c>
      <c r="V50" s="12" t="str">
        <f aca="false">IF(IFERROR(IF(AND((YEAR(V$6)-YEAR($G50))*12+MONTH(V$6)-MONTH($G50)&gt;0,MOD((YEAR(V$6)-YEAR($G50))*12+MONTH(V$6)-MONTH($G50),$H50)=0),1,0),0)=1,"К",IF(IFERROR(IF(AND((YEAR(V$6)-YEAR($I50))*12+MONTH(V$6)-MONTH($I50)&gt;0,MOD((YEAR(V$6)-YEAR($I50))*12+MONTH(V$6)-MONTH($I50),$J50)=0),1,0),0)=1,"Т",""))</f>
        <v/>
      </c>
      <c r="W50" s="8" t="str">
        <f aca="false">IF(B50="","",COUNTIF(K50:V50,"К"))</f>
        <v/>
      </c>
      <c r="X50" s="8" t="str">
        <f aca="false">IF(B50="","",COUNTIF(K50:V50,"Т"))</f>
        <v/>
      </c>
      <c r="Y50" s="8" t="str">
        <f aca="false">IF(OR(B50="",E50=""),"",ROUND(E50*(W50*Нормативы!$B$4+X50*Нормативы!$B$5),1))</f>
        <v/>
      </c>
      <c r="Z50" s="8" t="str">
        <f aca="false">IF(OR(B50="",E50=""),"",ROUND(E50*(W50*Нормативы!$B$6+X50*Нормативы!$B$7)*IF(F50=2,Нормативы!$B$8,IF(F50=3,Нормативы!$B$9,1)),2))</f>
        <v/>
      </c>
      <c r="AA50" s="9"/>
      <c r="AB50" s="9"/>
    </row>
    <row r="51" customFormat="false" ht="15" hidden="false" customHeight="true" outlineLevel="0" collapsed="false">
      <c r="A51" s="8" t="str">
        <f aca="false">IF(B51="","",ROW()-6)</f>
        <v/>
      </c>
      <c r="B51" s="9"/>
      <c r="C51" s="10"/>
      <c r="D51" s="10"/>
      <c r="E51" s="10"/>
      <c r="F51" s="10"/>
      <c r="G51" s="11"/>
      <c r="H51" s="10"/>
      <c r="I51" s="11"/>
      <c r="J51" s="10"/>
      <c r="K51" s="12" t="str">
        <f aca="false">IF(IFERROR(IF(AND((YEAR(K$6)-YEAR($G51))*12+MONTH(K$6)-MONTH($G51)&gt;0,MOD((YEAR(K$6)-YEAR($G51))*12+MONTH(K$6)-MONTH($G51),$H51)=0),1,0),0)=1,"К",IF(IFERROR(IF(AND((YEAR(K$6)-YEAR($I51))*12+MONTH(K$6)-MONTH($I51)&gt;0,MOD((YEAR(K$6)-YEAR($I51))*12+MONTH(K$6)-MONTH($I51),$J51)=0),1,0),0)=1,"Т",""))</f>
        <v/>
      </c>
      <c r="L51" s="12" t="str">
        <f aca="false">IF(IFERROR(IF(AND((YEAR(L$6)-YEAR($G51))*12+MONTH(L$6)-MONTH($G51)&gt;0,MOD((YEAR(L$6)-YEAR($G51))*12+MONTH(L$6)-MONTH($G51),$H51)=0),1,0),0)=1,"К",IF(IFERROR(IF(AND((YEAR(L$6)-YEAR($I51))*12+MONTH(L$6)-MONTH($I51)&gt;0,MOD((YEAR(L$6)-YEAR($I51))*12+MONTH(L$6)-MONTH($I51),$J51)=0),1,0),0)=1,"Т",""))</f>
        <v/>
      </c>
      <c r="M51" s="12" t="str">
        <f aca="false">IF(IFERROR(IF(AND((YEAR(M$6)-YEAR($G51))*12+MONTH(M$6)-MONTH($G51)&gt;0,MOD((YEAR(M$6)-YEAR($G51))*12+MONTH(M$6)-MONTH($G51),$H51)=0),1,0),0)=1,"К",IF(IFERROR(IF(AND((YEAR(M$6)-YEAR($I51))*12+MONTH(M$6)-MONTH($I51)&gt;0,MOD((YEAR(M$6)-YEAR($I51))*12+MONTH(M$6)-MONTH($I51),$J51)=0),1,0),0)=1,"Т",""))</f>
        <v/>
      </c>
      <c r="N51" s="12" t="str">
        <f aca="false">IF(IFERROR(IF(AND((YEAR(N$6)-YEAR($G51))*12+MONTH(N$6)-MONTH($G51)&gt;0,MOD((YEAR(N$6)-YEAR($G51))*12+MONTH(N$6)-MONTH($G51),$H51)=0),1,0),0)=1,"К",IF(IFERROR(IF(AND((YEAR(N$6)-YEAR($I51))*12+MONTH(N$6)-MONTH($I51)&gt;0,MOD((YEAR(N$6)-YEAR($I51))*12+MONTH(N$6)-MONTH($I51),$J51)=0),1,0),0)=1,"Т",""))</f>
        <v/>
      </c>
      <c r="O51" s="12" t="str">
        <f aca="false">IF(IFERROR(IF(AND((YEAR(O$6)-YEAR($G51))*12+MONTH(O$6)-MONTH($G51)&gt;0,MOD((YEAR(O$6)-YEAR($G51))*12+MONTH(O$6)-MONTH($G51),$H51)=0),1,0),0)=1,"К",IF(IFERROR(IF(AND((YEAR(O$6)-YEAR($I51))*12+MONTH(O$6)-MONTH($I51)&gt;0,MOD((YEAR(O$6)-YEAR($I51))*12+MONTH(O$6)-MONTH($I51),$J51)=0),1,0),0)=1,"Т",""))</f>
        <v/>
      </c>
      <c r="P51" s="12" t="str">
        <f aca="false">IF(IFERROR(IF(AND((YEAR(P$6)-YEAR($G51))*12+MONTH(P$6)-MONTH($G51)&gt;0,MOD((YEAR(P$6)-YEAR($G51))*12+MONTH(P$6)-MONTH($G51),$H51)=0),1,0),0)=1,"К",IF(IFERROR(IF(AND((YEAR(P$6)-YEAR($I51))*12+MONTH(P$6)-MONTH($I51)&gt;0,MOD((YEAR(P$6)-YEAR($I51))*12+MONTH(P$6)-MONTH($I51),$J51)=0),1,0),0)=1,"Т",""))</f>
        <v/>
      </c>
      <c r="Q51" s="12" t="str">
        <f aca="false">IF(IFERROR(IF(AND((YEAR(Q$6)-YEAR($G51))*12+MONTH(Q$6)-MONTH($G51)&gt;0,MOD((YEAR(Q$6)-YEAR($G51))*12+MONTH(Q$6)-MONTH($G51),$H51)=0),1,0),0)=1,"К",IF(IFERROR(IF(AND((YEAR(Q$6)-YEAR($I51))*12+MONTH(Q$6)-MONTH($I51)&gt;0,MOD((YEAR(Q$6)-YEAR($I51))*12+MONTH(Q$6)-MONTH($I51),$J51)=0),1,0),0)=1,"Т",""))</f>
        <v/>
      </c>
      <c r="R51" s="12" t="str">
        <f aca="false">IF(IFERROR(IF(AND((YEAR(R$6)-YEAR($G51))*12+MONTH(R$6)-MONTH($G51)&gt;0,MOD((YEAR(R$6)-YEAR($G51))*12+MONTH(R$6)-MONTH($G51),$H51)=0),1,0),0)=1,"К",IF(IFERROR(IF(AND((YEAR(R$6)-YEAR($I51))*12+MONTH(R$6)-MONTH($I51)&gt;0,MOD((YEAR(R$6)-YEAR($I51))*12+MONTH(R$6)-MONTH($I51),$J51)=0),1,0),0)=1,"Т",""))</f>
        <v/>
      </c>
      <c r="S51" s="12" t="str">
        <f aca="false">IF(IFERROR(IF(AND((YEAR(S$6)-YEAR($G51))*12+MONTH(S$6)-MONTH($G51)&gt;0,MOD((YEAR(S$6)-YEAR($G51))*12+MONTH(S$6)-MONTH($G51),$H51)=0),1,0),0)=1,"К",IF(IFERROR(IF(AND((YEAR(S$6)-YEAR($I51))*12+MONTH(S$6)-MONTH($I51)&gt;0,MOD((YEAR(S$6)-YEAR($I51))*12+MONTH(S$6)-MONTH($I51),$J51)=0),1,0),0)=1,"Т",""))</f>
        <v/>
      </c>
      <c r="T51" s="12" t="str">
        <f aca="false">IF(IFERROR(IF(AND((YEAR(T$6)-YEAR($G51))*12+MONTH(T$6)-MONTH($G51)&gt;0,MOD((YEAR(T$6)-YEAR($G51))*12+MONTH(T$6)-MONTH($G51),$H51)=0),1,0),0)=1,"К",IF(IFERROR(IF(AND((YEAR(T$6)-YEAR($I51))*12+MONTH(T$6)-MONTH($I51)&gt;0,MOD((YEAR(T$6)-YEAR($I51))*12+MONTH(T$6)-MONTH($I51),$J51)=0),1,0),0)=1,"Т",""))</f>
        <v/>
      </c>
      <c r="U51" s="12" t="str">
        <f aca="false">IF(IFERROR(IF(AND((YEAR(U$6)-YEAR($G51))*12+MONTH(U$6)-MONTH($G51)&gt;0,MOD((YEAR(U$6)-YEAR($G51))*12+MONTH(U$6)-MONTH($G51),$H51)=0),1,0),0)=1,"К",IF(IFERROR(IF(AND((YEAR(U$6)-YEAR($I51))*12+MONTH(U$6)-MONTH($I51)&gt;0,MOD((YEAR(U$6)-YEAR($I51))*12+MONTH(U$6)-MONTH($I51),$J51)=0),1,0),0)=1,"Т",""))</f>
        <v/>
      </c>
      <c r="V51" s="12" t="str">
        <f aca="false">IF(IFERROR(IF(AND((YEAR(V$6)-YEAR($G51))*12+MONTH(V$6)-MONTH($G51)&gt;0,MOD((YEAR(V$6)-YEAR($G51))*12+MONTH(V$6)-MONTH($G51),$H51)=0),1,0),0)=1,"К",IF(IFERROR(IF(AND((YEAR(V$6)-YEAR($I51))*12+MONTH(V$6)-MONTH($I51)&gt;0,MOD((YEAR(V$6)-YEAR($I51))*12+MONTH(V$6)-MONTH($I51),$J51)=0),1,0),0)=1,"Т",""))</f>
        <v/>
      </c>
      <c r="W51" s="8" t="str">
        <f aca="false">IF(B51="","",COUNTIF(K51:V51,"К"))</f>
        <v/>
      </c>
      <c r="X51" s="8" t="str">
        <f aca="false">IF(B51="","",COUNTIF(K51:V51,"Т"))</f>
        <v/>
      </c>
      <c r="Y51" s="8" t="str">
        <f aca="false">IF(OR(B51="",E51=""),"",ROUND(E51*(W51*Нормативы!$B$4+X51*Нормативы!$B$5),1))</f>
        <v/>
      </c>
      <c r="Z51" s="8" t="str">
        <f aca="false">IF(OR(B51="",E51=""),"",ROUND(E51*(W51*Нормативы!$B$6+X51*Нормативы!$B$7)*IF(F51=2,Нормативы!$B$8,IF(F51=3,Нормативы!$B$9,1)),2))</f>
        <v/>
      </c>
      <c r="AA51" s="9"/>
      <c r="AB51" s="9"/>
    </row>
    <row r="52" customFormat="false" ht="15" hidden="false" customHeight="true" outlineLevel="0" collapsed="false">
      <c r="A52" s="8" t="str">
        <f aca="false">IF(B52="","",ROW()-6)</f>
        <v/>
      </c>
      <c r="B52" s="9"/>
      <c r="C52" s="10"/>
      <c r="D52" s="10"/>
      <c r="E52" s="10"/>
      <c r="F52" s="10"/>
      <c r="G52" s="11"/>
      <c r="H52" s="10"/>
      <c r="I52" s="11"/>
      <c r="J52" s="10"/>
      <c r="K52" s="12" t="str">
        <f aca="false">IF(IFERROR(IF(AND((YEAR(K$6)-YEAR($G52))*12+MONTH(K$6)-MONTH($G52)&gt;0,MOD((YEAR(K$6)-YEAR($G52))*12+MONTH(K$6)-MONTH($G52),$H52)=0),1,0),0)=1,"К",IF(IFERROR(IF(AND((YEAR(K$6)-YEAR($I52))*12+MONTH(K$6)-MONTH($I52)&gt;0,MOD((YEAR(K$6)-YEAR($I52))*12+MONTH(K$6)-MONTH($I52),$J52)=0),1,0),0)=1,"Т",""))</f>
        <v/>
      </c>
      <c r="L52" s="12" t="str">
        <f aca="false">IF(IFERROR(IF(AND((YEAR(L$6)-YEAR($G52))*12+MONTH(L$6)-MONTH($G52)&gt;0,MOD((YEAR(L$6)-YEAR($G52))*12+MONTH(L$6)-MONTH($G52),$H52)=0),1,0),0)=1,"К",IF(IFERROR(IF(AND((YEAR(L$6)-YEAR($I52))*12+MONTH(L$6)-MONTH($I52)&gt;0,MOD((YEAR(L$6)-YEAR($I52))*12+MONTH(L$6)-MONTH($I52),$J52)=0),1,0),0)=1,"Т",""))</f>
        <v/>
      </c>
      <c r="M52" s="12" t="str">
        <f aca="false">IF(IFERROR(IF(AND((YEAR(M$6)-YEAR($G52))*12+MONTH(M$6)-MONTH($G52)&gt;0,MOD((YEAR(M$6)-YEAR($G52))*12+MONTH(M$6)-MONTH($G52),$H52)=0),1,0),0)=1,"К",IF(IFERROR(IF(AND((YEAR(M$6)-YEAR($I52))*12+MONTH(M$6)-MONTH($I52)&gt;0,MOD((YEAR(M$6)-YEAR($I52))*12+MONTH(M$6)-MONTH($I52),$J52)=0),1,0),0)=1,"Т",""))</f>
        <v/>
      </c>
      <c r="N52" s="12" t="str">
        <f aca="false">IF(IFERROR(IF(AND((YEAR(N$6)-YEAR($G52))*12+MONTH(N$6)-MONTH($G52)&gt;0,MOD((YEAR(N$6)-YEAR($G52))*12+MONTH(N$6)-MONTH($G52),$H52)=0),1,0),0)=1,"К",IF(IFERROR(IF(AND((YEAR(N$6)-YEAR($I52))*12+MONTH(N$6)-MONTH($I52)&gt;0,MOD((YEAR(N$6)-YEAR($I52))*12+MONTH(N$6)-MONTH($I52),$J52)=0),1,0),0)=1,"Т",""))</f>
        <v/>
      </c>
      <c r="O52" s="12" t="str">
        <f aca="false">IF(IFERROR(IF(AND((YEAR(O$6)-YEAR($G52))*12+MONTH(O$6)-MONTH($G52)&gt;0,MOD((YEAR(O$6)-YEAR($G52))*12+MONTH(O$6)-MONTH($G52),$H52)=0),1,0),0)=1,"К",IF(IFERROR(IF(AND((YEAR(O$6)-YEAR($I52))*12+MONTH(O$6)-MONTH($I52)&gt;0,MOD((YEAR(O$6)-YEAR($I52))*12+MONTH(O$6)-MONTH($I52),$J52)=0),1,0),0)=1,"Т",""))</f>
        <v/>
      </c>
      <c r="P52" s="12" t="str">
        <f aca="false">IF(IFERROR(IF(AND((YEAR(P$6)-YEAR($G52))*12+MONTH(P$6)-MONTH($G52)&gt;0,MOD((YEAR(P$6)-YEAR($G52))*12+MONTH(P$6)-MONTH($G52),$H52)=0),1,0),0)=1,"К",IF(IFERROR(IF(AND((YEAR(P$6)-YEAR($I52))*12+MONTH(P$6)-MONTH($I52)&gt;0,MOD((YEAR(P$6)-YEAR($I52))*12+MONTH(P$6)-MONTH($I52),$J52)=0),1,0),0)=1,"Т",""))</f>
        <v/>
      </c>
      <c r="Q52" s="12" t="str">
        <f aca="false">IF(IFERROR(IF(AND((YEAR(Q$6)-YEAR($G52))*12+MONTH(Q$6)-MONTH($G52)&gt;0,MOD((YEAR(Q$6)-YEAR($G52))*12+MONTH(Q$6)-MONTH($G52),$H52)=0),1,0),0)=1,"К",IF(IFERROR(IF(AND((YEAR(Q$6)-YEAR($I52))*12+MONTH(Q$6)-MONTH($I52)&gt;0,MOD((YEAR(Q$6)-YEAR($I52))*12+MONTH(Q$6)-MONTH($I52),$J52)=0),1,0),0)=1,"Т",""))</f>
        <v/>
      </c>
      <c r="R52" s="12" t="str">
        <f aca="false">IF(IFERROR(IF(AND((YEAR(R$6)-YEAR($G52))*12+MONTH(R$6)-MONTH($G52)&gt;0,MOD((YEAR(R$6)-YEAR($G52))*12+MONTH(R$6)-MONTH($G52),$H52)=0),1,0),0)=1,"К",IF(IFERROR(IF(AND((YEAR(R$6)-YEAR($I52))*12+MONTH(R$6)-MONTH($I52)&gt;0,MOD((YEAR(R$6)-YEAR($I52))*12+MONTH(R$6)-MONTH($I52),$J52)=0),1,0),0)=1,"Т",""))</f>
        <v/>
      </c>
      <c r="S52" s="12" t="str">
        <f aca="false">IF(IFERROR(IF(AND((YEAR(S$6)-YEAR($G52))*12+MONTH(S$6)-MONTH($G52)&gt;0,MOD((YEAR(S$6)-YEAR($G52))*12+MONTH(S$6)-MONTH($G52),$H52)=0),1,0),0)=1,"К",IF(IFERROR(IF(AND((YEAR(S$6)-YEAR($I52))*12+MONTH(S$6)-MONTH($I52)&gt;0,MOD((YEAR(S$6)-YEAR($I52))*12+MONTH(S$6)-MONTH($I52),$J52)=0),1,0),0)=1,"Т",""))</f>
        <v/>
      </c>
      <c r="T52" s="12" t="str">
        <f aca="false">IF(IFERROR(IF(AND((YEAR(T$6)-YEAR($G52))*12+MONTH(T$6)-MONTH($G52)&gt;0,MOD((YEAR(T$6)-YEAR($G52))*12+MONTH(T$6)-MONTH($G52),$H52)=0),1,0),0)=1,"К",IF(IFERROR(IF(AND((YEAR(T$6)-YEAR($I52))*12+MONTH(T$6)-MONTH($I52)&gt;0,MOD((YEAR(T$6)-YEAR($I52))*12+MONTH(T$6)-MONTH($I52),$J52)=0),1,0),0)=1,"Т",""))</f>
        <v/>
      </c>
      <c r="U52" s="12" t="str">
        <f aca="false">IF(IFERROR(IF(AND((YEAR(U$6)-YEAR($G52))*12+MONTH(U$6)-MONTH($G52)&gt;0,MOD((YEAR(U$6)-YEAR($G52))*12+MONTH(U$6)-MONTH($G52),$H52)=0),1,0),0)=1,"К",IF(IFERROR(IF(AND((YEAR(U$6)-YEAR($I52))*12+MONTH(U$6)-MONTH($I52)&gt;0,MOD((YEAR(U$6)-YEAR($I52))*12+MONTH(U$6)-MONTH($I52),$J52)=0),1,0),0)=1,"Т",""))</f>
        <v/>
      </c>
      <c r="V52" s="12" t="str">
        <f aca="false">IF(IFERROR(IF(AND((YEAR(V$6)-YEAR($G52))*12+MONTH(V$6)-MONTH($G52)&gt;0,MOD((YEAR(V$6)-YEAR($G52))*12+MONTH(V$6)-MONTH($G52),$H52)=0),1,0),0)=1,"К",IF(IFERROR(IF(AND((YEAR(V$6)-YEAR($I52))*12+MONTH(V$6)-MONTH($I52)&gt;0,MOD((YEAR(V$6)-YEAR($I52))*12+MONTH(V$6)-MONTH($I52),$J52)=0),1,0),0)=1,"Т",""))</f>
        <v/>
      </c>
      <c r="W52" s="8" t="str">
        <f aca="false">IF(B52="","",COUNTIF(K52:V52,"К"))</f>
        <v/>
      </c>
      <c r="X52" s="8" t="str">
        <f aca="false">IF(B52="","",COUNTIF(K52:V52,"Т"))</f>
        <v/>
      </c>
      <c r="Y52" s="8" t="str">
        <f aca="false">IF(OR(B52="",E52=""),"",ROUND(E52*(W52*Нормативы!$B$4+X52*Нормативы!$B$5),1))</f>
        <v/>
      </c>
      <c r="Z52" s="8" t="str">
        <f aca="false">IF(OR(B52="",E52=""),"",ROUND(E52*(W52*Нормативы!$B$6+X52*Нормативы!$B$7)*IF(F52=2,Нормативы!$B$8,IF(F52=3,Нормативы!$B$9,1)),2))</f>
        <v/>
      </c>
      <c r="AA52" s="9"/>
      <c r="AB52" s="9"/>
    </row>
    <row r="53" customFormat="false" ht="15" hidden="false" customHeight="true" outlineLevel="0" collapsed="false">
      <c r="A53" s="8" t="str">
        <f aca="false">IF(B53="","",ROW()-6)</f>
        <v/>
      </c>
      <c r="B53" s="9"/>
      <c r="C53" s="10"/>
      <c r="D53" s="10"/>
      <c r="E53" s="10"/>
      <c r="F53" s="10"/>
      <c r="G53" s="11"/>
      <c r="H53" s="10"/>
      <c r="I53" s="11"/>
      <c r="J53" s="10"/>
      <c r="K53" s="12" t="str">
        <f aca="false">IF(IFERROR(IF(AND((YEAR(K$6)-YEAR($G53))*12+MONTH(K$6)-MONTH($G53)&gt;0,MOD((YEAR(K$6)-YEAR($G53))*12+MONTH(K$6)-MONTH($G53),$H53)=0),1,0),0)=1,"К",IF(IFERROR(IF(AND((YEAR(K$6)-YEAR($I53))*12+MONTH(K$6)-MONTH($I53)&gt;0,MOD((YEAR(K$6)-YEAR($I53))*12+MONTH(K$6)-MONTH($I53),$J53)=0),1,0),0)=1,"Т",""))</f>
        <v/>
      </c>
      <c r="L53" s="12" t="str">
        <f aca="false">IF(IFERROR(IF(AND((YEAR(L$6)-YEAR($G53))*12+MONTH(L$6)-MONTH($G53)&gt;0,MOD((YEAR(L$6)-YEAR($G53))*12+MONTH(L$6)-MONTH($G53),$H53)=0),1,0),0)=1,"К",IF(IFERROR(IF(AND((YEAR(L$6)-YEAR($I53))*12+MONTH(L$6)-MONTH($I53)&gt;0,MOD((YEAR(L$6)-YEAR($I53))*12+MONTH(L$6)-MONTH($I53),$J53)=0),1,0),0)=1,"Т",""))</f>
        <v/>
      </c>
      <c r="M53" s="12" t="str">
        <f aca="false">IF(IFERROR(IF(AND((YEAR(M$6)-YEAR($G53))*12+MONTH(M$6)-MONTH($G53)&gt;0,MOD((YEAR(M$6)-YEAR($G53))*12+MONTH(M$6)-MONTH($G53),$H53)=0),1,0),0)=1,"К",IF(IFERROR(IF(AND((YEAR(M$6)-YEAR($I53))*12+MONTH(M$6)-MONTH($I53)&gt;0,MOD((YEAR(M$6)-YEAR($I53))*12+MONTH(M$6)-MONTH($I53),$J53)=0),1,0),0)=1,"Т",""))</f>
        <v/>
      </c>
      <c r="N53" s="12" t="str">
        <f aca="false">IF(IFERROR(IF(AND((YEAR(N$6)-YEAR($G53))*12+MONTH(N$6)-MONTH($G53)&gt;0,MOD((YEAR(N$6)-YEAR($G53))*12+MONTH(N$6)-MONTH($G53),$H53)=0),1,0),0)=1,"К",IF(IFERROR(IF(AND((YEAR(N$6)-YEAR($I53))*12+MONTH(N$6)-MONTH($I53)&gt;0,MOD((YEAR(N$6)-YEAR($I53))*12+MONTH(N$6)-MONTH($I53),$J53)=0),1,0),0)=1,"Т",""))</f>
        <v/>
      </c>
      <c r="O53" s="12" t="str">
        <f aca="false">IF(IFERROR(IF(AND((YEAR(O$6)-YEAR($G53))*12+MONTH(O$6)-MONTH($G53)&gt;0,MOD((YEAR(O$6)-YEAR($G53))*12+MONTH(O$6)-MONTH($G53),$H53)=0),1,0),0)=1,"К",IF(IFERROR(IF(AND((YEAR(O$6)-YEAR($I53))*12+MONTH(O$6)-MONTH($I53)&gt;0,MOD((YEAR(O$6)-YEAR($I53))*12+MONTH(O$6)-MONTH($I53),$J53)=0),1,0),0)=1,"Т",""))</f>
        <v/>
      </c>
      <c r="P53" s="12" t="str">
        <f aca="false">IF(IFERROR(IF(AND((YEAR(P$6)-YEAR($G53))*12+MONTH(P$6)-MONTH($G53)&gt;0,MOD((YEAR(P$6)-YEAR($G53))*12+MONTH(P$6)-MONTH($G53),$H53)=0),1,0),0)=1,"К",IF(IFERROR(IF(AND((YEAR(P$6)-YEAR($I53))*12+MONTH(P$6)-MONTH($I53)&gt;0,MOD((YEAR(P$6)-YEAR($I53))*12+MONTH(P$6)-MONTH($I53),$J53)=0),1,0),0)=1,"Т",""))</f>
        <v/>
      </c>
      <c r="Q53" s="12" t="str">
        <f aca="false">IF(IFERROR(IF(AND((YEAR(Q$6)-YEAR($G53))*12+MONTH(Q$6)-MONTH($G53)&gt;0,MOD((YEAR(Q$6)-YEAR($G53))*12+MONTH(Q$6)-MONTH($G53),$H53)=0),1,0),0)=1,"К",IF(IFERROR(IF(AND((YEAR(Q$6)-YEAR($I53))*12+MONTH(Q$6)-MONTH($I53)&gt;0,MOD((YEAR(Q$6)-YEAR($I53))*12+MONTH(Q$6)-MONTH($I53),$J53)=0),1,0),0)=1,"Т",""))</f>
        <v/>
      </c>
      <c r="R53" s="12" t="str">
        <f aca="false">IF(IFERROR(IF(AND((YEAR(R$6)-YEAR($G53))*12+MONTH(R$6)-MONTH($G53)&gt;0,MOD((YEAR(R$6)-YEAR($G53))*12+MONTH(R$6)-MONTH($G53),$H53)=0),1,0),0)=1,"К",IF(IFERROR(IF(AND((YEAR(R$6)-YEAR($I53))*12+MONTH(R$6)-MONTH($I53)&gt;0,MOD((YEAR(R$6)-YEAR($I53))*12+MONTH(R$6)-MONTH($I53),$J53)=0),1,0),0)=1,"Т",""))</f>
        <v/>
      </c>
      <c r="S53" s="12" t="str">
        <f aca="false">IF(IFERROR(IF(AND((YEAR(S$6)-YEAR($G53))*12+MONTH(S$6)-MONTH($G53)&gt;0,MOD((YEAR(S$6)-YEAR($G53))*12+MONTH(S$6)-MONTH($G53),$H53)=0),1,0),0)=1,"К",IF(IFERROR(IF(AND((YEAR(S$6)-YEAR($I53))*12+MONTH(S$6)-MONTH($I53)&gt;0,MOD((YEAR(S$6)-YEAR($I53))*12+MONTH(S$6)-MONTH($I53),$J53)=0),1,0),0)=1,"Т",""))</f>
        <v/>
      </c>
      <c r="T53" s="12" t="str">
        <f aca="false">IF(IFERROR(IF(AND((YEAR(T$6)-YEAR($G53))*12+MONTH(T$6)-MONTH($G53)&gt;0,MOD((YEAR(T$6)-YEAR($G53))*12+MONTH(T$6)-MONTH($G53),$H53)=0),1,0),0)=1,"К",IF(IFERROR(IF(AND((YEAR(T$6)-YEAR($I53))*12+MONTH(T$6)-MONTH($I53)&gt;0,MOD((YEAR(T$6)-YEAR($I53))*12+MONTH(T$6)-MONTH($I53),$J53)=0),1,0),0)=1,"Т",""))</f>
        <v/>
      </c>
      <c r="U53" s="12" t="str">
        <f aca="false">IF(IFERROR(IF(AND((YEAR(U$6)-YEAR($G53))*12+MONTH(U$6)-MONTH($G53)&gt;0,MOD((YEAR(U$6)-YEAR($G53))*12+MONTH(U$6)-MONTH($G53),$H53)=0),1,0),0)=1,"К",IF(IFERROR(IF(AND((YEAR(U$6)-YEAR($I53))*12+MONTH(U$6)-MONTH($I53)&gt;0,MOD((YEAR(U$6)-YEAR($I53))*12+MONTH(U$6)-MONTH($I53),$J53)=0),1,0),0)=1,"Т",""))</f>
        <v/>
      </c>
      <c r="V53" s="12" t="str">
        <f aca="false">IF(IFERROR(IF(AND((YEAR(V$6)-YEAR($G53))*12+MONTH(V$6)-MONTH($G53)&gt;0,MOD((YEAR(V$6)-YEAR($G53))*12+MONTH(V$6)-MONTH($G53),$H53)=0),1,0),0)=1,"К",IF(IFERROR(IF(AND((YEAR(V$6)-YEAR($I53))*12+MONTH(V$6)-MONTH($I53)&gt;0,MOD((YEAR(V$6)-YEAR($I53))*12+MONTH(V$6)-MONTH($I53),$J53)=0),1,0),0)=1,"Т",""))</f>
        <v/>
      </c>
      <c r="W53" s="8" t="str">
        <f aca="false">IF(B53="","",COUNTIF(K53:V53,"К"))</f>
        <v/>
      </c>
      <c r="X53" s="8" t="str">
        <f aca="false">IF(B53="","",COUNTIF(K53:V53,"Т"))</f>
        <v/>
      </c>
      <c r="Y53" s="8" t="str">
        <f aca="false">IF(OR(B53="",E53=""),"",ROUND(E53*(W53*Нормативы!$B$4+X53*Нормативы!$B$5),1))</f>
        <v/>
      </c>
      <c r="Z53" s="8" t="str">
        <f aca="false">IF(OR(B53="",E53=""),"",ROUND(E53*(W53*Нормативы!$B$6+X53*Нормативы!$B$7)*IF(F53=2,Нормативы!$B$8,IF(F53=3,Нормативы!$B$9,1)),2))</f>
        <v/>
      </c>
      <c r="AA53" s="9"/>
      <c r="AB53" s="9"/>
    </row>
    <row r="54" customFormat="false" ht="15" hidden="false" customHeight="true" outlineLevel="0" collapsed="false">
      <c r="A54" s="8" t="str">
        <f aca="false">IF(B54="","",ROW()-6)</f>
        <v/>
      </c>
      <c r="B54" s="9"/>
      <c r="C54" s="10"/>
      <c r="D54" s="10"/>
      <c r="E54" s="10"/>
      <c r="F54" s="10"/>
      <c r="G54" s="11"/>
      <c r="H54" s="10"/>
      <c r="I54" s="11"/>
      <c r="J54" s="10"/>
      <c r="K54" s="12" t="str">
        <f aca="false">IF(IFERROR(IF(AND((YEAR(K$6)-YEAR($G54))*12+MONTH(K$6)-MONTH($G54)&gt;0,MOD((YEAR(K$6)-YEAR($G54))*12+MONTH(K$6)-MONTH($G54),$H54)=0),1,0),0)=1,"К",IF(IFERROR(IF(AND((YEAR(K$6)-YEAR($I54))*12+MONTH(K$6)-MONTH($I54)&gt;0,MOD((YEAR(K$6)-YEAR($I54))*12+MONTH(K$6)-MONTH($I54),$J54)=0),1,0),0)=1,"Т",""))</f>
        <v/>
      </c>
      <c r="L54" s="12" t="str">
        <f aca="false">IF(IFERROR(IF(AND((YEAR(L$6)-YEAR($G54))*12+MONTH(L$6)-MONTH($G54)&gt;0,MOD((YEAR(L$6)-YEAR($G54))*12+MONTH(L$6)-MONTH($G54),$H54)=0),1,0),0)=1,"К",IF(IFERROR(IF(AND((YEAR(L$6)-YEAR($I54))*12+MONTH(L$6)-MONTH($I54)&gt;0,MOD((YEAR(L$6)-YEAR($I54))*12+MONTH(L$6)-MONTH($I54),$J54)=0),1,0),0)=1,"Т",""))</f>
        <v/>
      </c>
      <c r="M54" s="12" t="str">
        <f aca="false">IF(IFERROR(IF(AND((YEAR(M$6)-YEAR($G54))*12+MONTH(M$6)-MONTH($G54)&gt;0,MOD((YEAR(M$6)-YEAR($G54))*12+MONTH(M$6)-MONTH($G54),$H54)=0),1,0),0)=1,"К",IF(IFERROR(IF(AND((YEAR(M$6)-YEAR($I54))*12+MONTH(M$6)-MONTH($I54)&gt;0,MOD((YEAR(M$6)-YEAR($I54))*12+MONTH(M$6)-MONTH($I54),$J54)=0),1,0),0)=1,"Т",""))</f>
        <v/>
      </c>
      <c r="N54" s="12" t="str">
        <f aca="false">IF(IFERROR(IF(AND((YEAR(N$6)-YEAR($G54))*12+MONTH(N$6)-MONTH($G54)&gt;0,MOD((YEAR(N$6)-YEAR($G54))*12+MONTH(N$6)-MONTH($G54),$H54)=0),1,0),0)=1,"К",IF(IFERROR(IF(AND((YEAR(N$6)-YEAR($I54))*12+MONTH(N$6)-MONTH($I54)&gt;0,MOD((YEAR(N$6)-YEAR($I54))*12+MONTH(N$6)-MONTH($I54),$J54)=0),1,0),0)=1,"Т",""))</f>
        <v/>
      </c>
      <c r="O54" s="12" t="str">
        <f aca="false">IF(IFERROR(IF(AND((YEAR(O$6)-YEAR($G54))*12+MONTH(O$6)-MONTH($G54)&gt;0,MOD((YEAR(O$6)-YEAR($G54))*12+MONTH(O$6)-MONTH($G54),$H54)=0),1,0),0)=1,"К",IF(IFERROR(IF(AND((YEAR(O$6)-YEAR($I54))*12+MONTH(O$6)-MONTH($I54)&gt;0,MOD((YEAR(O$6)-YEAR($I54))*12+MONTH(O$6)-MONTH($I54),$J54)=0),1,0),0)=1,"Т",""))</f>
        <v/>
      </c>
      <c r="P54" s="12" t="str">
        <f aca="false">IF(IFERROR(IF(AND((YEAR(P$6)-YEAR($G54))*12+MONTH(P$6)-MONTH($G54)&gt;0,MOD((YEAR(P$6)-YEAR($G54))*12+MONTH(P$6)-MONTH($G54),$H54)=0),1,0),0)=1,"К",IF(IFERROR(IF(AND((YEAR(P$6)-YEAR($I54))*12+MONTH(P$6)-MONTH($I54)&gt;0,MOD((YEAR(P$6)-YEAR($I54))*12+MONTH(P$6)-MONTH($I54),$J54)=0),1,0),0)=1,"Т",""))</f>
        <v/>
      </c>
      <c r="Q54" s="12" t="str">
        <f aca="false">IF(IFERROR(IF(AND((YEAR(Q$6)-YEAR($G54))*12+MONTH(Q$6)-MONTH($G54)&gt;0,MOD((YEAR(Q$6)-YEAR($G54))*12+MONTH(Q$6)-MONTH($G54),$H54)=0),1,0),0)=1,"К",IF(IFERROR(IF(AND((YEAR(Q$6)-YEAR($I54))*12+MONTH(Q$6)-MONTH($I54)&gt;0,MOD((YEAR(Q$6)-YEAR($I54))*12+MONTH(Q$6)-MONTH($I54),$J54)=0),1,0),0)=1,"Т",""))</f>
        <v/>
      </c>
      <c r="R54" s="12" t="str">
        <f aca="false">IF(IFERROR(IF(AND((YEAR(R$6)-YEAR($G54))*12+MONTH(R$6)-MONTH($G54)&gt;0,MOD((YEAR(R$6)-YEAR($G54))*12+MONTH(R$6)-MONTH($G54),$H54)=0),1,0),0)=1,"К",IF(IFERROR(IF(AND((YEAR(R$6)-YEAR($I54))*12+MONTH(R$6)-MONTH($I54)&gt;0,MOD((YEAR(R$6)-YEAR($I54))*12+MONTH(R$6)-MONTH($I54),$J54)=0),1,0),0)=1,"Т",""))</f>
        <v/>
      </c>
      <c r="S54" s="12" t="str">
        <f aca="false">IF(IFERROR(IF(AND((YEAR(S$6)-YEAR($G54))*12+MONTH(S$6)-MONTH($G54)&gt;0,MOD((YEAR(S$6)-YEAR($G54))*12+MONTH(S$6)-MONTH($G54),$H54)=0),1,0),0)=1,"К",IF(IFERROR(IF(AND((YEAR(S$6)-YEAR($I54))*12+MONTH(S$6)-MONTH($I54)&gt;0,MOD((YEAR(S$6)-YEAR($I54))*12+MONTH(S$6)-MONTH($I54),$J54)=0),1,0),0)=1,"Т",""))</f>
        <v/>
      </c>
      <c r="T54" s="12" t="str">
        <f aca="false">IF(IFERROR(IF(AND((YEAR(T$6)-YEAR($G54))*12+MONTH(T$6)-MONTH($G54)&gt;0,MOD((YEAR(T$6)-YEAR($G54))*12+MONTH(T$6)-MONTH($G54),$H54)=0),1,0),0)=1,"К",IF(IFERROR(IF(AND((YEAR(T$6)-YEAR($I54))*12+MONTH(T$6)-MONTH($I54)&gt;0,MOD((YEAR(T$6)-YEAR($I54))*12+MONTH(T$6)-MONTH($I54),$J54)=0),1,0),0)=1,"Т",""))</f>
        <v/>
      </c>
      <c r="U54" s="12" t="str">
        <f aca="false">IF(IFERROR(IF(AND((YEAR(U$6)-YEAR($G54))*12+MONTH(U$6)-MONTH($G54)&gt;0,MOD((YEAR(U$6)-YEAR($G54))*12+MONTH(U$6)-MONTH($G54),$H54)=0),1,0),0)=1,"К",IF(IFERROR(IF(AND((YEAR(U$6)-YEAR($I54))*12+MONTH(U$6)-MONTH($I54)&gt;0,MOD((YEAR(U$6)-YEAR($I54))*12+MONTH(U$6)-MONTH($I54),$J54)=0),1,0),0)=1,"Т",""))</f>
        <v/>
      </c>
      <c r="V54" s="12" t="str">
        <f aca="false">IF(IFERROR(IF(AND((YEAR(V$6)-YEAR($G54))*12+MONTH(V$6)-MONTH($G54)&gt;0,MOD((YEAR(V$6)-YEAR($G54))*12+MONTH(V$6)-MONTH($G54),$H54)=0),1,0),0)=1,"К",IF(IFERROR(IF(AND((YEAR(V$6)-YEAR($I54))*12+MONTH(V$6)-MONTH($I54)&gt;0,MOD((YEAR(V$6)-YEAR($I54))*12+MONTH(V$6)-MONTH($I54),$J54)=0),1,0),0)=1,"Т",""))</f>
        <v/>
      </c>
      <c r="W54" s="8" t="str">
        <f aca="false">IF(B54="","",COUNTIF(K54:V54,"К"))</f>
        <v/>
      </c>
      <c r="X54" s="8" t="str">
        <f aca="false">IF(B54="","",COUNTIF(K54:V54,"Т"))</f>
        <v/>
      </c>
      <c r="Y54" s="8" t="str">
        <f aca="false">IF(OR(B54="",E54=""),"",ROUND(E54*(W54*Нормативы!$B$4+X54*Нормативы!$B$5),1))</f>
        <v/>
      </c>
      <c r="Z54" s="8" t="str">
        <f aca="false">IF(OR(B54="",E54=""),"",ROUND(E54*(W54*Нормативы!$B$6+X54*Нормативы!$B$7)*IF(F54=2,Нормативы!$B$8,IF(F54=3,Нормативы!$B$9,1)),2))</f>
        <v/>
      </c>
      <c r="AA54" s="9"/>
      <c r="AB54" s="9"/>
    </row>
    <row r="55" customFormat="false" ht="15" hidden="false" customHeight="true" outlineLevel="0" collapsed="false">
      <c r="A55" s="8" t="str">
        <f aca="false">IF(B55="","",ROW()-6)</f>
        <v/>
      </c>
      <c r="B55" s="9"/>
      <c r="C55" s="10"/>
      <c r="D55" s="10"/>
      <c r="E55" s="10"/>
      <c r="F55" s="10"/>
      <c r="G55" s="11"/>
      <c r="H55" s="10"/>
      <c r="I55" s="11"/>
      <c r="J55" s="10"/>
      <c r="K55" s="12" t="str">
        <f aca="false">IF(IFERROR(IF(AND((YEAR(K$6)-YEAR($G55))*12+MONTH(K$6)-MONTH($G55)&gt;0,MOD((YEAR(K$6)-YEAR($G55))*12+MONTH(K$6)-MONTH($G55),$H55)=0),1,0),0)=1,"К",IF(IFERROR(IF(AND((YEAR(K$6)-YEAR($I55))*12+MONTH(K$6)-MONTH($I55)&gt;0,MOD((YEAR(K$6)-YEAR($I55))*12+MONTH(K$6)-MONTH($I55),$J55)=0),1,0),0)=1,"Т",""))</f>
        <v/>
      </c>
      <c r="L55" s="12" t="str">
        <f aca="false">IF(IFERROR(IF(AND((YEAR(L$6)-YEAR($G55))*12+MONTH(L$6)-MONTH($G55)&gt;0,MOD((YEAR(L$6)-YEAR($G55))*12+MONTH(L$6)-MONTH($G55),$H55)=0),1,0),0)=1,"К",IF(IFERROR(IF(AND((YEAR(L$6)-YEAR($I55))*12+MONTH(L$6)-MONTH($I55)&gt;0,MOD((YEAR(L$6)-YEAR($I55))*12+MONTH(L$6)-MONTH($I55),$J55)=0),1,0),0)=1,"Т",""))</f>
        <v/>
      </c>
      <c r="M55" s="12" t="str">
        <f aca="false">IF(IFERROR(IF(AND((YEAR(M$6)-YEAR($G55))*12+MONTH(M$6)-MONTH($G55)&gt;0,MOD((YEAR(M$6)-YEAR($G55))*12+MONTH(M$6)-MONTH($G55),$H55)=0),1,0),0)=1,"К",IF(IFERROR(IF(AND((YEAR(M$6)-YEAR($I55))*12+MONTH(M$6)-MONTH($I55)&gt;0,MOD((YEAR(M$6)-YEAR($I55))*12+MONTH(M$6)-MONTH($I55),$J55)=0),1,0),0)=1,"Т",""))</f>
        <v/>
      </c>
      <c r="N55" s="12" t="str">
        <f aca="false">IF(IFERROR(IF(AND((YEAR(N$6)-YEAR($G55))*12+MONTH(N$6)-MONTH($G55)&gt;0,MOD((YEAR(N$6)-YEAR($G55))*12+MONTH(N$6)-MONTH($G55),$H55)=0),1,0),0)=1,"К",IF(IFERROR(IF(AND((YEAR(N$6)-YEAR($I55))*12+MONTH(N$6)-MONTH($I55)&gt;0,MOD((YEAR(N$6)-YEAR($I55))*12+MONTH(N$6)-MONTH($I55),$J55)=0),1,0),0)=1,"Т",""))</f>
        <v/>
      </c>
      <c r="O55" s="12" t="str">
        <f aca="false">IF(IFERROR(IF(AND((YEAR(O$6)-YEAR($G55))*12+MONTH(O$6)-MONTH($G55)&gt;0,MOD((YEAR(O$6)-YEAR($G55))*12+MONTH(O$6)-MONTH($G55),$H55)=0),1,0),0)=1,"К",IF(IFERROR(IF(AND((YEAR(O$6)-YEAR($I55))*12+MONTH(O$6)-MONTH($I55)&gt;0,MOD((YEAR(O$6)-YEAR($I55))*12+MONTH(O$6)-MONTH($I55),$J55)=0),1,0),0)=1,"Т",""))</f>
        <v/>
      </c>
      <c r="P55" s="12" t="str">
        <f aca="false">IF(IFERROR(IF(AND((YEAR(P$6)-YEAR($G55))*12+MONTH(P$6)-MONTH($G55)&gt;0,MOD((YEAR(P$6)-YEAR($G55))*12+MONTH(P$6)-MONTH($G55),$H55)=0),1,0),0)=1,"К",IF(IFERROR(IF(AND((YEAR(P$6)-YEAR($I55))*12+MONTH(P$6)-MONTH($I55)&gt;0,MOD((YEAR(P$6)-YEAR($I55))*12+MONTH(P$6)-MONTH($I55),$J55)=0),1,0),0)=1,"Т",""))</f>
        <v/>
      </c>
      <c r="Q55" s="12" t="str">
        <f aca="false">IF(IFERROR(IF(AND((YEAR(Q$6)-YEAR($G55))*12+MONTH(Q$6)-MONTH($G55)&gt;0,MOD((YEAR(Q$6)-YEAR($G55))*12+MONTH(Q$6)-MONTH($G55),$H55)=0),1,0),0)=1,"К",IF(IFERROR(IF(AND((YEAR(Q$6)-YEAR($I55))*12+MONTH(Q$6)-MONTH($I55)&gt;0,MOD((YEAR(Q$6)-YEAR($I55))*12+MONTH(Q$6)-MONTH($I55),$J55)=0),1,0),0)=1,"Т",""))</f>
        <v/>
      </c>
      <c r="R55" s="12" t="str">
        <f aca="false">IF(IFERROR(IF(AND((YEAR(R$6)-YEAR($G55))*12+MONTH(R$6)-MONTH($G55)&gt;0,MOD((YEAR(R$6)-YEAR($G55))*12+MONTH(R$6)-MONTH($G55),$H55)=0),1,0),0)=1,"К",IF(IFERROR(IF(AND((YEAR(R$6)-YEAR($I55))*12+MONTH(R$6)-MONTH($I55)&gt;0,MOD((YEAR(R$6)-YEAR($I55))*12+MONTH(R$6)-MONTH($I55),$J55)=0),1,0),0)=1,"Т",""))</f>
        <v/>
      </c>
      <c r="S55" s="12" t="str">
        <f aca="false">IF(IFERROR(IF(AND((YEAR(S$6)-YEAR($G55))*12+MONTH(S$6)-MONTH($G55)&gt;0,MOD((YEAR(S$6)-YEAR($G55))*12+MONTH(S$6)-MONTH($G55),$H55)=0),1,0),0)=1,"К",IF(IFERROR(IF(AND((YEAR(S$6)-YEAR($I55))*12+MONTH(S$6)-MONTH($I55)&gt;0,MOD((YEAR(S$6)-YEAR($I55))*12+MONTH(S$6)-MONTH($I55),$J55)=0),1,0),0)=1,"Т",""))</f>
        <v/>
      </c>
      <c r="T55" s="12" t="str">
        <f aca="false">IF(IFERROR(IF(AND((YEAR(T$6)-YEAR($G55))*12+MONTH(T$6)-MONTH($G55)&gt;0,MOD((YEAR(T$6)-YEAR($G55))*12+MONTH(T$6)-MONTH($G55),$H55)=0),1,0),0)=1,"К",IF(IFERROR(IF(AND((YEAR(T$6)-YEAR($I55))*12+MONTH(T$6)-MONTH($I55)&gt;0,MOD((YEAR(T$6)-YEAR($I55))*12+MONTH(T$6)-MONTH($I55),$J55)=0),1,0),0)=1,"Т",""))</f>
        <v/>
      </c>
      <c r="U55" s="12" t="str">
        <f aca="false">IF(IFERROR(IF(AND((YEAR(U$6)-YEAR($G55))*12+MONTH(U$6)-MONTH($G55)&gt;0,MOD((YEAR(U$6)-YEAR($G55))*12+MONTH(U$6)-MONTH($G55),$H55)=0),1,0),0)=1,"К",IF(IFERROR(IF(AND((YEAR(U$6)-YEAR($I55))*12+MONTH(U$6)-MONTH($I55)&gt;0,MOD((YEAR(U$6)-YEAR($I55))*12+MONTH(U$6)-MONTH($I55),$J55)=0),1,0),0)=1,"Т",""))</f>
        <v/>
      </c>
      <c r="V55" s="12" t="str">
        <f aca="false">IF(IFERROR(IF(AND((YEAR(V$6)-YEAR($G55))*12+MONTH(V$6)-MONTH($G55)&gt;0,MOD((YEAR(V$6)-YEAR($G55))*12+MONTH(V$6)-MONTH($G55),$H55)=0),1,0),0)=1,"К",IF(IFERROR(IF(AND((YEAR(V$6)-YEAR($I55))*12+MONTH(V$6)-MONTH($I55)&gt;0,MOD((YEAR(V$6)-YEAR($I55))*12+MONTH(V$6)-MONTH($I55),$J55)=0),1,0),0)=1,"Т",""))</f>
        <v/>
      </c>
      <c r="W55" s="8" t="str">
        <f aca="false">IF(B55="","",COUNTIF(K55:V55,"К"))</f>
        <v/>
      </c>
      <c r="X55" s="8" t="str">
        <f aca="false">IF(B55="","",COUNTIF(K55:V55,"Т"))</f>
        <v/>
      </c>
      <c r="Y55" s="8" t="str">
        <f aca="false">IF(OR(B55="",E55=""),"",ROUND(E55*(W55*Нормативы!$B$4+X55*Нормативы!$B$5),1))</f>
        <v/>
      </c>
      <c r="Z55" s="8" t="str">
        <f aca="false">IF(OR(B55="",E55=""),"",ROUND(E55*(W55*Нормативы!$B$6+X55*Нормативы!$B$7)*IF(F55=2,Нормативы!$B$8,IF(F55=3,Нормативы!$B$9,1)),2))</f>
        <v/>
      </c>
      <c r="AA55" s="9"/>
      <c r="AB55" s="9"/>
    </row>
    <row r="56" customFormat="false" ht="15" hidden="false" customHeight="true" outlineLevel="0" collapsed="false">
      <c r="A56" s="8" t="str">
        <f aca="false">IF(B56="","",ROW()-6)</f>
        <v/>
      </c>
      <c r="B56" s="9"/>
      <c r="C56" s="10"/>
      <c r="D56" s="10"/>
      <c r="E56" s="10"/>
      <c r="F56" s="10"/>
      <c r="G56" s="11"/>
      <c r="H56" s="10"/>
      <c r="I56" s="11"/>
      <c r="J56" s="10"/>
      <c r="K56" s="12" t="str">
        <f aca="false">IF(IFERROR(IF(AND((YEAR(K$6)-YEAR($G56))*12+MONTH(K$6)-MONTH($G56)&gt;0,MOD((YEAR(K$6)-YEAR($G56))*12+MONTH(K$6)-MONTH($G56),$H56)=0),1,0),0)=1,"К",IF(IFERROR(IF(AND((YEAR(K$6)-YEAR($I56))*12+MONTH(K$6)-MONTH($I56)&gt;0,MOD((YEAR(K$6)-YEAR($I56))*12+MONTH(K$6)-MONTH($I56),$J56)=0),1,0),0)=1,"Т",""))</f>
        <v/>
      </c>
      <c r="L56" s="12" t="str">
        <f aca="false">IF(IFERROR(IF(AND((YEAR(L$6)-YEAR($G56))*12+MONTH(L$6)-MONTH($G56)&gt;0,MOD((YEAR(L$6)-YEAR($G56))*12+MONTH(L$6)-MONTH($G56),$H56)=0),1,0),0)=1,"К",IF(IFERROR(IF(AND((YEAR(L$6)-YEAR($I56))*12+MONTH(L$6)-MONTH($I56)&gt;0,MOD((YEAR(L$6)-YEAR($I56))*12+MONTH(L$6)-MONTH($I56),$J56)=0),1,0),0)=1,"Т",""))</f>
        <v/>
      </c>
      <c r="M56" s="12" t="str">
        <f aca="false">IF(IFERROR(IF(AND((YEAR(M$6)-YEAR($G56))*12+MONTH(M$6)-MONTH($G56)&gt;0,MOD((YEAR(M$6)-YEAR($G56))*12+MONTH(M$6)-MONTH($G56),$H56)=0),1,0),0)=1,"К",IF(IFERROR(IF(AND((YEAR(M$6)-YEAR($I56))*12+MONTH(M$6)-MONTH($I56)&gt;0,MOD((YEAR(M$6)-YEAR($I56))*12+MONTH(M$6)-MONTH($I56),$J56)=0),1,0),0)=1,"Т",""))</f>
        <v/>
      </c>
      <c r="N56" s="12" t="str">
        <f aca="false">IF(IFERROR(IF(AND((YEAR(N$6)-YEAR($G56))*12+MONTH(N$6)-MONTH($G56)&gt;0,MOD((YEAR(N$6)-YEAR($G56))*12+MONTH(N$6)-MONTH($G56),$H56)=0),1,0),0)=1,"К",IF(IFERROR(IF(AND((YEAR(N$6)-YEAR($I56))*12+MONTH(N$6)-MONTH($I56)&gt;0,MOD((YEAR(N$6)-YEAR($I56))*12+MONTH(N$6)-MONTH($I56),$J56)=0),1,0),0)=1,"Т",""))</f>
        <v/>
      </c>
      <c r="O56" s="12" t="str">
        <f aca="false">IF(IFERROR(IF(AND((YEAR(O$6)-YEAR($G56))*12+MONTH(O$6)-MONTH($G56)&gt;0,MOD((YEAR(O$6)-YEAR($G56))*12+MONTH(O$6)-MONTH($G56),$H56)=0),1,0),0)=1,"К",IF(IFERROR(IF(AND((YEAR(O$6)-YEAR($I56))*12+MONTH(O$6)-MONTH($I56)&gt;0,MOD((YEAR(O$6)-YEAR($I56))*12+MONTH(O$6)-MONTH($I56),$J56)=0),1,0),0)=1,"Т",""))</f>
        <v/>
      </c>
      <c r="P56" s="12" t="str">
        <f aca="false">IF(IFERROR(IF(AND((YEAR(P$6)-YEAR($G56))*12+MONTH(P$6)-MONTH($G56)&gt;0,MOD((YEAR(P$6)-YEAR($G56))*12+MONTH(P$6)-MONTH($G56),$H56)=0),1,0),0)=1,"К",IF(IFERROR(IF(AND((YEAR(P$6)-YEAR($I56))*12+MONTH(P$6)-MONTH($I56)&gt;0,MOD((YEAR(P$6)-YEAR($I56))*12+MONTH(P$6)-MONTH($I56),$J56)=0),1,0),0)=1,"Т",""))</f>
        <v/>
      </c>
      <c r="Q56" s="12" t="str">
        <f aca="false">IF(IFERROR(IF(AND((YEAR(Q$6)-YEAR($G56))*12+MONTH(Q$6)-MONTH($G56)&gt;0,MOD((YEAR(Q$6)-YEAR($G56))*12+MONTH(Q$6)-MONTH($G56),$H56)=0),1,0),0)=1,"К",IF(IFERROR(IF(AND((YEAR(Q$6)-YEAR($I56))*12+MONTH(Q$6)-MONTH($I56)&gt;0,MOD((YEAR(Q$6)-YEAR($I56))*12+MONTH(Q$6)-MONTH($I56),$J56)=0),1,0),0)=1,"Т",""))</f>
        <v/>
      </c>
      <c r="R56" s="12" t="str">
        <f aca="false">IF(IFERROR(IF(AND((YEAR(R$6)-YEAR($G56))*12+MONTH(R$6)-MONTH($G56)&gt;0,MOD((YEAR(R$6)-YEAR($G56))*12+MONTH(R$6)-MONTH($G56),$H56)=0),1,0),0)=1,"К",IF(IFERROR(IF(AND((YEAR(R$6)-YEAR($I56))*12+MONTH(R$6)-MONTH($I56)&gt;0,MOD((YEAR(R$6)-YEAR($I56))*12+MONTH(R$6)-MONTH($I56),$J56)=0),1,0),0)=1,"Т",""))</f>
        <v/>
      </c>
      <c r="S56" s="12" t="str">
        <f aca="false">IF(IFERROR(IF(AND((YEAR(S$6)-YEAR($G56))*12+MONTH(S$6)-MONTH($G56)&gt;0,MOD((YEAR(S$6)-YEAR($G56))*12+MONTH(S$6)-MONTH($G56),$H56)=0),1,0),0)=1,"К",IF(IFERROR(IF(AND((YEAR(S$6)-YEAR($I56))*12+MONTH(S$6)-MONTH($I56)&gt;0,MOD((YEAR(S$6)-YEAR($I56))*12+MONTH(S$6)-MONTH($I56),$J56)=0),1,0),0)=1,"Т",""))</f>
        <v/>
      </c>
      <c r="T56" s="12" t="str">
        <f aca="false">IF(IFERROR(IF(AND((YEAR(T$6)-YEAR($G56))*12+MONTH(T$6)-MONTH($G56)&gt;0,MOD((YEAR(T$6)-YEAR($G56))*12+MONTH(T$6)-MONTH($G56),$H56)=0),1,0),0)=1,"К",IF(IFERROR(IF(AND((YEAR(T$6)-YEAR($I56))*12+MONTH(T$6)-MONTH($I56)&gt;0,MOD((YEAR(T$6)-YEAR($I56))*12+MONTH(T$6)-MONTH($I56),$J56)=0),1,0),0)=1,"Т",""))</f>
        <v/>
      </c>
      <c r="U56" s="12" t="str">
        <f aca="false">IF(IFERROR(IF(AND((YEAR(U$6)-YEAR($G56))*12+MONTH(U$6)-MONTH($G56)&gt;0,MOD((YEAR(U$6)-YEAR($G56))*12+MONTH(U$6)-MONTH($G56),$H56)=0),1,0),0)=1,"К",IF(IFERROR(IF(AND((YEAR(U$6)-YEAR($I56))*12+MONTH(U$6)-MONTH($I56)&gt;0,MOD((YEAR(U$6)-YEAR($I56))*12+MONTH(U$6)-MONTH($I56),$J56)=0),1,0),0)=1,"Т",""))</f>
        <v/>
      </c>
      <c r="V56" s="12" t="str">
        <f aca="false">IF(IFERROR(IF(AND((YEAR(V$6)-YEAR($G56))*12+MONTH(V$6)-MONTH($G56)&gt;0,MOD((YEAR(V$6)-YEAR($G56))*12+MONTH(V$6)-MONTH($G56),$H56)=0),1,0),0)=1,"К",IF(IFERROR(IF(AND((YEAR(V$6)-YEAR($I56))*12+MONTH(V$6)-MONTH($I56)&gt;0,MOD((YEAR(V$6)-YEAR($I56))*12+MONTH(V$6)-MONTH($I56),$J56)=0),1,0),0)=1,"Т",""))</f>
        <v/>
      </c>
      <c r="W56" s="8" t="str">
        <f aca="false">IF(B56="","",COUNTIF(K56:V56,"К"))</f>
        <v/>
      </c>
      <c r="X56" s="8" t="str">
        <f aca="false">IF(B56="","",COUNTIF(K56:V56,"Т"))</f>
        <v/>
      </c>
      <c r="Y56" s="8" t="str">
        <f aca="false">IF(OR(B56="",E56=""),"",ROUND(E56*(W56*Нормативы!$B$4+X56*Нормативы!$B$5),1))</f>
        <v/>
      </c>
      <c r="Z56" s="8" t="str">
        <f aca="false">IF(OR(B56="",E56=""),"",ROUND(E56*(W56*Нормативы!$B$6+X56*Нормативы!$B$7)*IF(F56=2,Нормативы!$B$8,IF(F56=3,Нормативы!$B$9,1)),2))</f>
        <v/>
      </c>
      <c r="AA56" s="9"/>
      <c r="AB56" s="9"/>
    </row>
    <row r="57" customFormat="false" ht="15" hidden="false" customHeight="true" outlineLevel="0" collapsed="false">
      <c r="B57" s="13" t="s">
        <v>38</v>
      </c>
      <c r="C57" s="13"/>
      <c r="D57" s="13"/>
      <c r="E57" s="13"/>
      <c r="F57" s="13"/>
      <c r="G57" s="13"/>
      <c r="H57" s="13"/>
      <c r="I57" s="13"/>
      <c r="J57" s="13"/>
      <c r="K57" s="14" t="n">
        <f aca="false">COUNTIF(K7:K56,"К")</f>
        <v>0</v>
      </c>
      <c r="L57" s="14" t="n">
        <f aca="false">COUNTIF(L7:L56,"К")</f>
        <v>1</v>
      </c>
      <c r="M57" s="14" t="n">
        <f aca="false">COUNTIF(M7:M56,"К")</f>
        <v>1</v>
      </c>
      <c r="N57" s="14" t="n">
        <f aca="false">COUNTIF(N7:N56,"К")</f>
        <v>0</v>
      </c>
      <c r="O57" s="14" t="n">
        <f aca="false">COUNTIF(O7:O56,"К")</f>
        <v>0</v>
      </c>
      <c r="P57" s="14" t="n">
        <f aca="false">COUNTIF(P7:P56,"К")</f>
        <v>0</v>
      </c>
      <c r="Q57" s="14" t="n">
        <f aca="false">COUNTIF(Q7:Q56,"К")</f>
        <v>0</v>
      </c>
      <c r="R57" s="14" t="n">
        <f aca="false">COUNTIF(R7:R56,"К")</f>
        <v>0</v>
      </c>
      <c r="S57" s="14" t="n">
        <f aca="false">COUNTIF(S7:S56,"К")</f>
        <v>0</v>
      </c>
      <c r="T57" s="14" t="n">
        <f aca="false">COUNTIF(T7:T56,"К")</f>
        <v>0</v>
      </c>
      <c r="U57" s="14" t="n">
        <f aca="false">COUNTIF(U7:U56,"К")</f>
        <v>0</v>
      </c>
      <c r="V57" s="14" t="n">
        <f aca="false">COUNTIF(V7:V56,"К")</f>
        <v>0</v>
      </c>
    </row>
    <row r="58" customFormat="false" ht="15" hidden="false" customHeight="true" outlineLevel="0" collapsed="false">
      <c r="B58" s="13" t="s">
        <v>39</v>
      </c>
      <c r="C58" s="13"/>
      <c r="D58" s="13"/>
      <c r="E58" s="13"/>
      <c r="F58" s="13"/>
      <c r="G58" s="13"/>
      <c r="H58" s="13"/>
      <c r="I58" s="13"/>
      <c r="J58" s="13"/>
      <c r="K58" s="14" t="n">
        <f aca="false">COUNTIF(K7:K56,"Т")</f>
        <v>0</v>
      </c>
      <c r="L58" s="14" t="n">
        <f aca="false">COUNTIF(L7:L56,"Т")</f>
        <v>1</v>
      </c>
      <c r="M58" s="14" t="n">
        <f aca="false">COUNTIF(M7:M56,"Т")</f>
        <v>1</v>
      </c>
      <c r="N58" s="14" t="n">
        <f aca="false">COUNTIF(N7:N56,"Т")</f>
        <v>0</v>
      </c>
      <c r="O58" s="14" t="n">
        <f aca="false">COUNTIF(O7:O56,"Т")</f>
        <v>1</v>
      </c>
      <c r="P58" s="14" t="n">
        <f aca="false">COUNTIF(P7:P56,"Т")</f>
        <v>0</v>
      </c>
      <c r="Q58" s="14" t="n">
        <f aca="false">COUNTIF(Q7:Q56,"Т")</f>
        <v>0</v>
      </c>
      <c r="R58" s="14" t="n">
        <f aca="false">COUNTIF(R7:R56,"Т")</f>
        <v>1</v>
      </c>
      <c r="S58" s="14" t="n">
        <f aca="false">COUNTIF(S7:S56,"Т")</f>
        <v>1</v>
      </c>
      <c r="T58" s="14" t="n">
        <f aca="false">COUNTIF(T7:T56,"Т")</f>
        <v>1</v>
      </c>
      <c r="U58" s="14" t="n">
        <f aca="false">COUNTIF(U7:U56,"Т")</f>
        <v>1</v>
      </c>
      <c r="V58" s="14" t="n">
        <f aca="false">COUNTIF(V7:V56,"Т")</f>
        <v>0</v>
      </c>
    </row>
    <row r="59" customFormat="false" ht="24" hidden="false" customHeight="true" outlineLevel="0" collapsed="false">
      <c r="B59" s="13" t="s">
        <v>40</v>
      </c>
      <c r="C59" s="13"/>
      <c r="D59" s="13"/>
      <c r="E59" s="13"/>
      <c r="F59" s="13"/>
      <c r="G59" s="13"/>
      <c r="H59" s="13"/>
      <c r="I59" s="13"/>
      <c r="J59" s="13"/>
      <c r="K59" s="15" t="n">
        <f aca="false">ROUND(SUMPRODUCT((K7:K56="К")*($E7:$E56))*Нормативы!$B$4+SUMPRODUCT((K7:K56="Т")*($E7:$E56))*Нормативы!$B$5,0)</f>
        <v>0</v>
      </c>
      <c r="L59" s="15" t="n">
        <f aca="false">ROUND(SUMPRODUCT((L7:L56="К")*($E7:$E56))*Нормативы!$B$4+SUMPRODUCT((L7:L56="Т")*($E7:$E56))*Нормативы!$B$5,0)</f>
        <v>216</v>
      </c>
      <c r="M59" s="15" t="n">
        <f aca="false">ROUND(SUMPRODUCT((M7:M56="К")*($E7:$E56))*Нормативы!$B$4+SUMPRODUCT((M7:M56="Т")*($E7:$E56))*Нормативы!$B$5,0)</f>
        <v>456</v>
      </c>
      <c r="N59" s="15" t="n">
        <f aca="false">ROUND(SUMPRODUCT((N7:N56="К")*($E7:$E56))*Нормативы!$B$4+SUMPRODUCT((N7:N56="Т")*($E7:$E56))*Нормативы!$B$5,0)</f>
        <v>0</v>
      </c>
      <c r="O59" s="15" t="n">
        <f aca="false">ROUND(SUMPRODUCT((O7:O56="К")*($E7:$E56))*Нормативы!$B$4+SUMPRODUCT((O7:O56="Т")*($E7:$E56))*Нормативы!$B$5,0)</f>
        <v>24</v>
      </c>
      <c r="P59" s="15" t="n">
        <f aca="false">ROUND(SUMPRODUCT((P7:P56="К")*($E7:$E56))*Нормативы!$B$4+SUMPRODUCT((P7:P56="Т")*($E7:$E56))*Нормативы!$B$5,0)</f>
        <v>0</v>
      </c>
      <c r="Q59" s="15" t="n">
        <f aca="false">ROUND(SUMPRODUCT((Q7:Q56="К")*($E7:$E56))*Нормативы!$B$4+SUMPRODUCT((Q7:Q56="Т")*($E7:$E56))*Нормативы!$B$5,0)</f>
        <v>0</v>
      </c>
      <c r="R59" s="15" t="n">
        <f aca="false">ROUND(SUMPRODUCT((R7:R56="К")*($E7:$E56))*Нормативы!$B$4+SUMPRODUCT((R7:R56="Т")*($E7:$E56))*Нормативы!$B$5,0)</f>
        <v>24</v>
      </c>
      <c r="S59" s="15" t="n">
        <f aca="false">ROUND(SUMPRODUCT((S7:S56="К")*($E7:$E56))*Нормативы!$B$4+SUMPRODUCT((S7:S56="Т")*($E7:$E56))*Нормативы!$B$5,0)</f>
        <v>18</v>
      </c>
      <c r="T59" s="15" t="n">
        <f aca="false">ROUND(SUMPRODUCT((T7:T56="К")*($E7:$E56))*Нормативы!$B$4+SUMPRODUCT((T7:T56="Т")*($E7:$E56))*Нормативы!$B$5,0)</f>
        <v>76</v>
      </c>
      <c r="U59" s="15" t="n">
        <f aca="false">ROUND(SUMPRODUCT((U7:U56="К")*($E7:$E56))*Нормативы!$B$4+SUMPRODUCT((U7:U56="Т")*($E7:$E56))*Нормативы!$B$5,0)</f>
        <v>24</v>
      </c>
      <c r="V59" s="15" t="n">
        <f aca="false">ROUND(SUMPRODUCT((V7:V56="К")*($E7:$E56))*Нормативы!$B$4+SUMPRODUCT((V7:V56="Т")*($E7:$E56))*Нормативы!$B$5,0)</f>
        <v>0</v>
      </c>
    </row>
    <row r="60" customFormat="false" ht="15" hidden="false" customHeight="false" outlineLevel="0" collapsed="false">
      <c r="B60" s="16" t="s">
        <v>41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4" t="n">
        <f aca="false">SUM(W7:W56)</f>
        <v>2</v>
      </c>
      <c r="X60" s="14" t="n">
        <f aca="false">SUM(X7:X56)</f>
        <v>7</v>
      </c>
      <c r="Y60" s="17" t="n">
        <f aca="false">SUM(Y7:Y56)</f>
        <v>839.8</v>
      </c>
      <c r="Z60" s="18" t="n">
        <f aca="false">SUM(Z7:Z56)</f>
        <v>13.81</v>
      </c>
    </row>
    <row r="62" customFormat="false" ht="15" hidden="false" customHeight="false" outlineLevel="0" collapsed="false">
      <c r="B62" s="19" t="s">
        <v>42</v>
      </c>
      <c r="C62" s="19"/>
      <c r="D62" s="19"/>
      <c r="E62" s="19"/>
      <c r="F62" s="19"/>
      <c r="G62" s="19"/>
      <c r="H62" s="19"/>
      <c r="I62" s="19"/>
      <c r="J62" s="19"/>
    </row>
    <row r="63" customFormat="false" ht="15" hidden="false" customHeight="false" outlineLevel="0" collapsed="false">
      <c r="B63" s="19" t="s">
        <v>43</v>
      </c>
      <c r="C63" s="19"/>
      <c r="D63" s="19"/>
      <c r="E63" s="19"/>
      <c r="F63" s="19"/>
      <c r="G63" s="19"/>
      <c r="H63" s="19"/>
      <c r="I63" s="19"/>
      <c r="J63" s="19"/>
    </row>
    <row r="65" customFormat="false" ht="30" hidden="false" customHeight="true" outlineLevel="0" collapsed="false">
      <c r="B65" s="20" t="s">
        <v>44</v>
      </c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</row>
    <row r="66" customFormat="false" ht="30" hidden="false" customHeight="true" outlineLevel="0" collapsed="false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</row>
  </sheetData>
  <mergeCells count="33">
    <mergeCell ref="A1:B1"/>
    <mergeCell ref="C1:F1"/>
    <mergeCell ref="T1:AB1"/>
    <mergeCell ref="A2:B2"/>
    <mergeCell ref="C2:F2"/>
    <mergeCell ref="T2:AB2"/>
    <mergeCell ref="A3:B3"/>
    <mergeCell ref="T3:AB3"/>
    <mergeCell ref="A4:AB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V5"/>
    <mergeCell ref="W5:W6"/>
    <mergeCell ref="X5:X6"/>
    <mergeCell ref="Y5:Y6"/>
    <mergeCell ref="Z5:Z6"/>
    <mergeCell ref="AA5:AA6"/>
    <mergeCell ref="AB5:AB6"/>
    <mergeCell ref="B57:J57"/>
    <mergeCell ref="B58:J58"/>
    <mergeCell ref="B59:J59"/>
    <mergeCell ref="B60:V60"/>
    <mergeCell ref="B62:J62"/>
    <mergeCell ref="B63:J63"/>
    <mergeCell ref="B65:AB66"/>
  </mergeCells>
  <conditionalFormatting sqref="K7:V56">
    <cfRule type="cellIs" priority="2" operator="equal" aboveAverage="0" equalAverage="0" bottom="0" percent="0" rank="0" text="" dxfId="0">
      <formula>"К"</formula>
    </cfRule>
    <cfRule type="cellIs" priority="3" operator="equal" aboveAverage="0" equalAverage="0" bottom="0" percent="0" rank="0" text="" dxfId="1">
      <formula>"Т"</formula>
    </cfRule>
  </conditionalFormatting>
  <dataValidations count="1">
    <dataValidation allowBlank="true" error="Введите 1, 2 или 3" errorStyle="stop" operator="between" showDropDown="false" showErrorMessage="false" showInputMessage="false" sqref="F7:F56" type="list">
      <formula1>"1,2,3"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90"/>
  </cols>
  <sheetData>
    <row r="1" customFormat="false" ht="15" hidden="false" customHeight="false" outlineLevel="0" collapsed="false">
      <c r="A1" s="21" t="s">
        <v>45</v>
      </c>
    </row>
    <row r="3" customFormat="false" ht="15" hidden="false" customHeight="false" outlineLevel="0" collapsed="false">
      <c r="A3" s="22" t="s">
        <v>46</v>
      </c>
      <c r="B3" s="14" t="s">
        <v>47</v>
      </c>
      <c r="C3" s="22" t="s">
        <v>48</v>
      </c>
      <c r="D3" s="22" t="s">
        <v>49</v>
      </c>
    </row>
    <row r="4" customFormat="false" ht="23.85" hidden="false" customHeight="false" outlineLevel="0" collapsed="false">
      <c r="A4" s="23" t="s">
        <v>50</v>
      </c>
      <c r="B4" s="10" t="n">
        <v>35</v>
      </c>
      <c r="C4" s="23" t="s">
        <v>51</v>
      </c>
      <c r="D4" s="23" t="s">
        <v>52</v>
      </c>
    </row>
    <row r="5" customFormat="false" ht="15" hidden="false" customHeight="false" outlineLevel="0" collapsed="false">
      <c r="A5" s="23" t="s">
        <v>53</v>
      </c>
      <c r="B5" s="10" t="n">
        <v>6.1</v>
      </c>
      <c r="C5" s="23" t="s">
        <v>51</v>
      </c>
      <c r="D5" s="23" t="s">
        <v>54</v>
      </c>
    </row>
    <row r="6" customFormat="false" ht="15" hidden="false" customHeight="false" outlineLevel="0" collapsed="false">
      <c r="A6" s="23" t="s">
        <v>55</v>
      </c>
      <c r="B6" s="10" t="n">
        <v>1</v>
      </c>
      <c r="C6" s="23" t="s">
        <v>56</v>
      </c>
      <c r="D6" s="23" t="s">
        <v>57</v>
      </c>
    </row>
    <row r="7" customFormat="false" ht="15" hidden="false" customHeight="false" outlineLevel="0" collapsed="false">
      <c r="A7" s="23" t="s">
        <v>58</v>
      </c>
      <c r="B7" s="10" t="n">
        <v>0.25</v>
      </c>
      <c r="C7" s="23" t="s">
        <v>56</v>
      </c>
      <c r="D7" s="23" t="s">
        <v>59</v>
      </c>
    </row>
    <row r="8" customFormat="false" ht="15" hidden="false" customHeight="false" outlineLevel="0" collapsed="false">
      <c r="A8" s="23" t="s">
        <v>60</v>
      </c>
      <c r="B8" s="10" t="n">
        <v>0.54</v>
      </c>
      <c r="C8" s="23" t="s">
        <v>61</v>
      </c>
      <c r="D8" s="23" t="s">
        <v>62</v>
      </c>
    </row>
    <row r="9" customFormat="false" ht="15" hidden="false" customHeight="false" outlineLevel="0" collapsed="false">
      <c r="A9" s="23" t="s">
        <v>63</v>
      </c>
      <c r="B9" s="10" t="n">
        <v>0.41</v>
      </c>
      <c r="C9" s="23" t="s">
        <v>61</v>
      </c>
      <c r="D9" s="23" t="s">
        <v>64</v>
      </c>
    </row>
    <row r="12" customFormat="false" ht="15" hidden="false" customHeight="false" outlineLevel="0" collapsed="false">
      <c r="A12" s="21" t="s">
        <v>65</v>
      </c>
    </row>
    <row r="13" customFormat="false" ht="15" hidden="false" customHeight="true" outlineLevel="0" collapsed="false">
      <c r="A13" s="22" t="s">
        <v>66</v>
      </c>
      <c r="B13" s="22" t="s">
        <v>67</v>
      </c>
      <c r="C13" s="22" t="s">
        <v>68</v>
      </c>
      <c r="D13" s="22" t="s">
        <v>69</v>
      </c>
    </row>
    <row r="14" customFormat="false" ht="43.5" hidden="false" customHeight="true" outlineLevel="0" collapsed="false">
      <c r="A14" s="23" t="s">
        <v>70</v>
      </c>
      <c r="B14" s="23" t="s">
        <v>71</v>
      </c>
      <c r="C14" s="23" t="s">
        <v>72</v>
      </c>
      <c r="D14" s="23" t="s">
        <v>73</v>
      </c>
    </row>
    <row r="15" customFormat="false" ht="43.5" hidden="false" customHeight="true" outlineLevel="0" collapsed="false">
      <c r="A15" s="23" t="s">
        <v>74</v>
      </c>
      <c r="B15" s="23" t="s">
        <v>75</v>
      </c>
      <c r="C15" s="23" t="s">
        <v>76</v>
      </c>
      <c r="D15" s="23" t="s">
        <v>77</v>
      </c>
    </row>
    <row r="16" customFormat="false" ht="43.5" hidden="false" customHeight="true" outlineLevel="0" collapsed="false">
      <c r="A16" s="23" t="s">
        <v>78</v>
      </c>
      <c r="B16" s="23" t="s">
        <v>79</v>
      </c>
      <c r="C16" s="23" t="s">
        <v>80</v>
      </c>
      <c r="D16" s="23" t="s">
        <v>81</v>
      </c>
    </row>
    <row r="17" customFormat="false" ht="43.5" hidden="false" customHeight="true" outlineLevel="0" collapsed="false">
      <c r="A17" s="23" t="s">
        <v>82</v>
      </c>
      <c r="B17" s="23" t="s">
        <v>83</v>
      </c>
      <c r="C17" s="23" t="s">
        <v>84</v>
      </c>
      <c r="D17" s="23" t="s">
        <v>85</v>
      </c>
    </row>
    <row r="18" customFormat="false" ht="43.5" hidden="false" customHeight="true" outlineLevel="0" collapsed="false">
      <c r="A18" s="23" t="s">
        <v>86</v>
      </c>
      <c r="B18" s="23" t="s">
        <v>87</v>
      </c>
      <c r="C18" s="23" t="s">
        <v>88</v>
      </c>
      <c r="D18" s="23" t="s">
        <v>89</v>
      </c>
    </row>
    <row r="19" customFormat="false" ht="43.5" hidden="false" customHeight="true" outlineLevel="0" collapsed="false">
      <c r="A19" s="23" t="s">
        <v>90</v>
      </c>
      <c r="B19" s="23" t="s">
        <v>91</v>
      </c>
      <c r="C19" s="23" t="s">
        <v>92</v>
      </c>
      <c r="D19" s="23" t="s">
        <v>93</v>
      </c>
    </row>
    <row r="20" customFormat="false" ht="43.5" hidden="false" customHeight="true" outlineLevel="0" collapsed="false">
      <c r="A20" s="23" t="s">
        <v>94</v>
      </c>
      <c r="B20" s="23" t="s">
        <v>95</v>
      </c>
      <c r="C20" s="23" t="s">
        <v>96</v>
      </c>
      <c r="D20" s="23" t="s">
        <v>97</v>
      </c>
    </row>
    <row r="22" customFormat="false" ht="48" hidden="false" customHeight="true" outlineLevel="0" collapsed="false">
      <c r="A22" s="24" t="s">
        <v>98</v>
      </c>
      <c r="B22" s="24"/>
      <c r="C22" s="24"/>
      <c r="D22" s="24"/>
    </row>
  </sheetData>
  <mergeCells count="1">
    <mergeCell ref="A22:D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0"/>
  </cols>
  <sheetData>
    <row r="1" customFormat="false" ht="21.75" hidden="false" customHeight="true" outlineLevel="0" collapsed="false">
      <c r="A1" s="25" t="s">
        <v>99</v>
      </c>
    </row>
    <row r="2" customFormat="false" ht="33.75" hidden="false" customHeight="true" outlineLevel="0" collapsed="false">
      <c r="A2" s="26" t="s">
        <v>100</v>
      </c>
    </row>
    <row r="3" customFormat="false" ht="33.75" hidden="false" customHeight="true" outlineLevel="0" collapsed="false">
      <c r="A3" s="26" t="s">
        <v>101</v>
      </c>
    </row>
    <row r="4" customFormat="false" ht="33.75" hidden="false" customHeight="true" outlineLevel="0" collapsed="false">
      <c r="A4" s="26" t="s">
        <v>102</v>
      </c>
    </row>
    <row r="5" customFormat="false" ht="33.75" hidden="false" customHeight="true" outlineLevel="0" collapsed="false">
      <c r="A5" s="26" t="s">
        <v>103</v>
      </c>
    </row>
    <row r="6" customFormat="false" ht="33.75" hidden="false" customHeight="true" outlineLevel="0" collapsed="false">
      <c r="A6" s="26" t="s">
        <v>104</v>
      </c>
    </row>
    <row r="7" customFormat="false" ht="33.75" hidden="false" customHeight="true" outlineLevel="0" collapsed="false">
      <c r="A7" s="26" t="s">
        <v>105</v>
      </c>
    </row>
    <row r="8" customFormat="false" ht="33.75" hidden="false" customHeight="true" outlineLevel="0" collapsed="false">
      <c r="A8" s="26" t="s">
        <v>106</v>
      </c>
    </row>
    <row r="9" customFormat="false" ht="33.75" hidden="false" customHeight="true" outlineLevel="0" collapsed="false">
      <c r="A9" s="26" t="s">
        <v>107</v>
      </c>
    </row>
    <row r="10" customFormat="false" ht="33.75" hidden="false" customHeight="true" outlineLevel="0" collapsed="false">
      <c r="A10" s="26" t="s">
        <v>108</v>
      </c>
    </row>
    <row r="11" customFormat="false" ht="33.75" hidden="false" customHeight="true" outlineLevel="0" collapsed="false">
      <c r="A11" s="26" t="s">
        <v>109</v>
      </c>
    </row>
    <row r="12" customFormat="false" ht="33.75" hidden="false" customHeight="true" outlineLevel="0" collapsed="false">
      <c r="A12" s="26" t="s">
        <v>110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2026-09-08T07:03:38Z</dcterms:created>
  <dc:creator>openpyxl</dc:creator>
  <dc:description/>
  <dc:language>en-US</dc:language>
  <cp:lastModifiedBy/>
  <dcterms:modified xsi:type="dcterms:W3CDTF">2026-09-08T07:03:38Z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